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4\DOCS TRIBUNAL 2024\INFORMES MENSUALES\NOVIEMBRE\"/>
    </mc:Choice>
  </mc:AlternateContent>
  <xr:revisionPtr revIDLastSave="0" documentId="13_ncr:1_{283893C3-291E-4280-896B-EB6BCF463EC7}" xr6:coauthVersionLast="47" xr6:coauthVersionMax="47" xr10:uidLastSave="{00000000-0000-0000-0000-000000000000}"/>
  <bookViews>
    <workbookView xWindow="-120" yWindow="-120" windowWidth="29040" windowHeight="15720" tabRatio="929" firstSheet="3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DOCUMENTACION!$A$1:$D$43</definedName>
    <definedName name="_xlnm.Print_Area" localSheetId="6">'ESTADO DE EBRIEDAD'!$A$1:$I$79</definedName>
    <definedName name="_xlnm.Print_Area" localSheetId="13">'JUZG COLEGIADO'!$B$1:$N$33</definedName>
    <definedName name="_xlnm.Print_Area" localSheetId="12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4" l="1"/>
  <c r="C16" i="1" l="1"/>
  <c r="G36" i="14" l="1"/>
  <c r="C25" i="9" l="1"/>
  <c r="C61" i="18" l="1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G14" i="34"/>
  <c r="D14" i="34"/>
  <c r="I12" i="34"/>
  <c r="I10" i="34"/>
  <c r="C17" i="8"/>
  <c r="C40" i="15"/>
  <c r="C37" i="18"/>
  <c r="D37" i="13"/>
  <c r="C37" i="13"/>
  <c r="F27" i="14"/>
  <c r="D27" i="14"/>
  <c r="C27" i="14"/>
  <c r="D17" i="2"/>
  <c r="G14" i="10" l="1"/>
  <c r="G22" i="10"/>
  <c r="G27" i="14"/>
  <c r="E18" i="10"/>
  <c r="E14" i="34" l="1"/>
  <c r="F14" i="34"/>
  <c r="I14" i="34" l="1"/>
  <c r="C15" i="9"/>
  <c r="C31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<sst xmlns="http://schemas.openxmlformats.org/spreadsheetml/2006/main" count="303" uniqueCount="201">
  <si>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</si>
  <si>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</si>
  <si>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</si>
  <si>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</si>
  <si>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</si>
  <si>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</si>
  <si>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</si>
  <si>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</si>
  <si>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</si>
  <si>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</si>
  <si>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</si>
  <si>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</si>
  <si>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</si>
  <si>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</si>
  <si>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</si>
  <si>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</si>
  <si>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</si>
  <si>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</si>
  <si>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</si>
  <si>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</si>
  <si>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</si>
  <si>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</si>
  <si>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</si>
  <si>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</si>
  <si>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</si>
  <si>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</si>
  <si>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</si>
  <si>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</si>
  <si>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</si>
  <si>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</si>
  <si>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</si>
  <si>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</si>
  <si>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</si>
  <si>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</si>
  <si>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</si>
  <si>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</si>
  <si>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</si>
  <si>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</si>
  <si>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</si>
  <si>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</si>
  <si>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</si>
  <si>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</si>
  <si>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</si>
  <si>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</si>
  <si>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</si>
  <si>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</si>
  <si>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</si>
  <si>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</si>
  <si>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</si>
  <si>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</si>
  <si>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</si>
  <si>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</si>
  <si>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</si>
  <si>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</si>
  <si>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</si>
  <si>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</si>
  <si>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</si>
  <si>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</si>
  <si>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</si>
  <si>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</si>
  <si>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</si>
  <si>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</si>
  <si>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</si>
  <si>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</si>
  <si>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</si>
  <si>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</si>
  <si>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</si>
  <si>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</si>
  <si>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</si>
  <si>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</si>
  <si>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</si>
  <si>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</si>
  <si>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</si>
  <si>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</si>
  <si>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</si>
  <si>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</si>
  <si>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</si>
  <si>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</si>
  <si>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</si>
  <si>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</si>
  <si>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</si>
  <si>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</si>
  <si>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</si>
  <si>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</si>
  <si>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</si>
  <si>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</si>
  <si>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</si>
  <si>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</si>
  <si>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</si>
  <si>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</si>
  <si>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</si>
  <si>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</si>
  <si>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</si>
  <si>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</si>
  <si>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</si>
  <si>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</si>
  <si>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</si>
  <si>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</si>
  <si>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</si>
  <si>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</si>
  <si>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</si>
  <si>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</si>
  <si>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</si>
  <si>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</si>
  <si>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</si>
  <si>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</si>
  <si>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</si>
  <si>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</si>
  <si>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</si>
  <si>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</si>
  <si>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</si>
  <si>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</si>
  <si>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</si>
  <si>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</si>
  <si>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</si>
  <si>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</si>
  <si>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</si>
  <si>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</si>
  <si>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</si>
  <si>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</si>
  <si>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</si>
  <si>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</si>
  <si>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</si>
  <si>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</si>
  <si>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</si>
  <si>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</si>
  <si>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</si>
  <si>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</si>
  <si>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AMONESTADOS</t>
  </si>
  <si>
    <t>PREESC. MÉDICA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</si>
  <si>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</si>
  <si>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</si>
  <si>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</si>
  <si>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</si>
  <si>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</si>
  <si>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</si>
  <si>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</si>
  <si>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</si>
  <si>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PROCED. IRREGULAR</t>
  </si>
  <si>
    <t>HORARIO DE ACCIDENTES OCURRIDOS EN EL</t>
  </si>
  <si>
    <t>CRUCEROS NO SEMAFORIZADOS</t>
  </si>
  <si>
    <t>MEDIDAS DE APREMIO</t>
  </si>
  <si>
    <t>RESPONSABLE</t>
  </si>
  <si>
    <t>AFECTADO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</si>
  <si>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</si>
  <si>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</si>
  <si>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</si>
  <si>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</si>
  <si>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</si>
  <si>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JUZGADOS DE PROCEDIMIENTOS</t>
  </si>
  <si>
    <t xml:space="preserve">                        JUZGADO  COLEGIADO</t>
  </si>
  <si>
    <t xml:space="preserve">NOVIEMBRE </t>
  </si>
  <si>
    <t xml:space="preserve">                             ACCIDENTES VIALES POR HORA</t>
  </si>
  <si>
    <t>NOV /23</t>
  </si>
  <si>
    <t>GRUAS 2023</t>
  </si>
  <si>
    <t>ILEGALES</t>
  </si>
  <si>
    <t>FALTA DE MERITOS</t>
  </si>
  <si>
    <t>TRABAJO COMUNITARIO</t>
  </si>
  <si>
    <t xml:space="preserve">                          ACCIDENTES VIALES NOVIEMBRE   2024</t>
  </si>
  <si>
    <t>NOV/24</t>
  </si>
  <si>
    <t xml:space="preserve">                            CAUSAS DETERMINANTES  DE ACCIDENTES VIALES  NOVIEMBRE   2024</t>
  </si>
  <si>
    <t>ESTADO  DE   EBRIEDAD  POR HORA  NOVIEMBRE  2024</t>
  </si>
  <si>
    <t>EDAD  DE LOS CONDUCTORES INVOLUCRADOS EN ESTADO  DE EBRIEDAD  2024</t>
  </si>
  <si>
    <t>DE NOVIEMBRE  2024</t>
  </si>
  <si>
    <t>MES DE NOVIEMBRE      2024</t>
  </si>
  <si>
    <t>GRUAS 2024</t>
  </si>
  <si>
    <t xml:space="preserve"> NOVIEMBRE 2024</t>
  </si>
  <si>
    <t xml:space="preserve">                   PRINCIPALES CRUCEROS CON MAYOR                                                                                            INCIDENCIA  DE ACCIDENTES </t>
  </si>
  <si>
    <t xml:space="preserve">                           SALIDAS DIFERENTES A LA MULTA  NOVIEMBRE    2024</t>
  </si>
  <si>
    <t>N O V I E M B R E    2 0 2 4</t>
  </si>
  <si>
    <t>N O V I E M B R E       2 0 2 4</t>
  </si>
  <si>
    <t>BLVD. INDEPENDENCIA Y C. FELICIANO COBIAN</t>
  </si>
  <si>
    <t>BLVD. TORREÓN MATAMOROS Y C. FRANCISCO SARABIA TINOCO</t>
  </si>
  <si>
    <t>BLVD. TORREÓN MATAMOROS Y BLVD. LIBERTAD</t>
  </si>
  <si>
    <t>CALZ. DIAGONAL DE LAS FUENTES Y PASEO DE LA ROSITA</t>
  </si>
  <si>
    <t>BLVD. INDEPENDENCIAY AV. ARISTA</t>
  </si>
  <si>
    <t>BLVD. INDEPENDENCIA Y AV. IGNACIO COMONFORT</t>
  </si>
  <si>
    <t>BVLD. TORREÓN MATAMOROS Y BLVSD. PEDRO RDZ. TRIANA</t>
  </si>
  <si>
    <t>BLVD. TORREÓN MATAMOROS Y CARRT. MIELERAS</t>
  </si>
  <si>
    <t>BLVD. TORREÓN MATAMOROS Y C. BARCELONA</t>
  </si>
  <si>
    <t>BLVD. TORREÓN MATAMOROS FTE AL CAMPO MILITAR</t>
  </si>
  <si>
    <t>PERIFERICO RAÚL LÓPEZ SÁNCHEZ Y C. ANTONIO DUEÑEZ OROZCO</t>
  </si>
  <si>
    <t>PERIFERICO RAÚL LÓPEZ SÁNCHEZ Y ANTIG. CARRET. TORREÓN SAN PEDRO</t>
  </si>
  <si>
    <t>PERIFERICO RAÚL LÓPEZ SÁNCHEZ Y BLVD. RIO NAZAS</t>
  </si>
  <si>
    <t>PERIFERICO RAÚL LÓPEZ SÁNCHEZ FTE. A LA FERIA</t>
  </si>
  <si>
    <t>PERIFERICO RAÚL LÓPEZ SÁNCHEZ Y BLVD. DE LA NOGALERA</t>
  </si>
  <si>
    <t>PERIFERICO RAÚL LÓPEZ SÁNCHEZ SOBRE PUENTE CAMPESINO</t>
  </si>
  <si>
    <t>PERIFERICO RAÚL LÓPEZ SÁNCHEZ Y BLVD. TORREON MATAMOROS</t>
  </si>
  <si>
    <t>PERIFERICO RAÚL LÓPEZ SÁNCHEZ FTE. A GALERIAS</t>
  </si>
  <si>
    <t>PERIFERICO RAÚL LÓPEZ SÁNCHEZ Y C. DE LA ADELITA</t>
  </si>
  <si>
    <t>PERIFERICO RAÚL LÓPEZ SÁNCHEZ FTE. A FISCALÍA</t>
  </si>
  <si>
    <t>PERIFERICO RAÚL LÓPEZ SÁNCHEZ FTE A LA PUERTA AMARILLA DE NORTE A SUR</t>
  </si>
  <si>
    <t>PERIFERICO RAÚL LÓPEZ SÁNCHEZ SOBRE PUENTE EL TAJITO</t>
  </si>
  <si>
    <t>PERIFERICO RAÚL LÓPEZ SÁNCHEZ SOBRE PUENTE SANTA FE</t>
  </si>
  <si>
    <t>PERIFERICO RAÚL LÓPEZ SÁNCHEZ SOBRE PUENTE VILLA FLORIDA</t>
  </si>
  <si>
    <t>PERIFERICO RAÚL LÓPEZ SÁNCHEZ Y DIFERENTES PUNTOS</t>
  </si>
  <si>
    <t>PERIFÉRICO RAÚL LÓPEZ SÁNCHEZ</t>
  </si>
  <si>
    <t xml:space="preserve">                 VEHÍCULOS DEL SERVICIOS PÚBLICO ( TAXIS ) QUE PARTICIPAN                                    EN ACCIDENTES VIALES</t>
  </si>
  <si>
    <t xml:space="preserve">   VEHÍCULOS DEL SERVICIOS PÚBLICO ( AUTOBUSES  )                                                                      QUE PARTICIPAN EN ACCIDENTE VIAL</t>
  </si>
  <si>
    <t xml:space="preserve">              EDADES  DE  LOS CONDUCTORES  QUE PARTICIPARON EN ACCIDENTES VIALES</t>
  </si>
  <si>
    <t xml:space="preserve">                             DETENIDOS NOVIEMBRE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</si>
</sst>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6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 wrapText="1"/>
    </xf>
    <xf numFmtId="3" fontId="8" fillId="0" borderId="6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9" fillId="0" borderId="3" xfId="2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9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39" fillId="0" borderId="53" xfId="2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/>
    </xf>
    <xf numFmtId="0" fontId="39" fillId="0" borderId="63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8" fillId="0" borderId="0" xfId="2" applyFo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Border="1" applyAlignment="1">
      <alignment horizontal="center"/>
    </xf>
    <xf numFmtId="0" fontId="33" fillId="0" borderId="13" xfId="2" applyFont="1" applyBorder="1" applyAlignment="1">
      <alignment horizontal="center"/>
    </xf>
    <xf numFmtId="0" fontId="34" fillId="0" borderId="7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/>
    </xf>
    <xf numFmtId="0" fontId="51" fillId="0" borderId="14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wrapText="1"/>
    </xf>
    <xf numFmtId="0" fontId="52" fillId="0" borderId="6" xfId="0" applyFont="1" applyFill="1" applyBorder="1" applyAlignment="1">
      <alignment horizontal="left"/>
    </xf>
    <xf numFmtId="0" fontId="52" fillId="0" borderId="2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48" fillId="0" borderId="0" xfId="0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28" fillId="0" borderId="0" xfId="2" applyFont="1" applyAlignment="1">
      <alignment horizontal="center"/>
    </xf>
    <xf numFmtId="0" fontId="42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2" fillId="0" borderId="0" xfId="2" applyFont="1" applyAlignment="1">
      <alignment horizontal="left" vertical="center" wrapText="1"/>
    </xf>
    <xf numFmtId="0" fontId="42" fillId="0" borderId="0" xfId="2" applyFont="1" applyAlignment="1">
      <alignment horizontal="center" vertical="center"/>
    </xf>
    <xf numFmtId="3" fontId="7" fillId="5" borderId="0" xfId="2" applyNumberFormat="1" applyFont="1" applyFill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0" fontId="48" fillId="0" borderId="0" xfId="2" applyFont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23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281</c:v>
                </c:pt>
                <c:pt idx="1">
                  <c:v>14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NOV/24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308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7151744"/>
        <c:axId val="193724416"/>
        <c:axId val="0"/>
      </c:bar3DChart>
      <c:catAx>
        <c:axId val="157151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724416"/>
        <c:crosses val="autoZero"/>
        <c:auto val="1"/>
        <c:lblAlgn val="ctr"/>
        <c:lblOffset val="100"/>
        <c:noMultiLvlLbl val="0"/>
      </c:catAx>
      <c:valAx>
        <c:axId val="193724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151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725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NOV/24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375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28880128"/>
        <c:axId val="196624384"/>
        <c:axId val="0"/>
      </c:bar3DChart>
      <c:catAx>
        <c:axId val="32888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6624384"/>
        <c:crosses val="autoZero"/>
        <c:auto val="1"/>
        <c:lblAlgn val="ctr"/>
        <c:lblOffset val="100"/>
        <c:noMultiLvlLbl val="0"/>
      </c:catAx>
      <c:valAx>
        <c:axId val="196624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288801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MULTA'!$D$14</c:f>
              <c:numCache>
                <c:formatCode>General</c:formatCode>
                <c:ptCount val="1"/>
                <c:pt idx="0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MULTA'!$E$14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1630592"/>
        <c:axId val="277415040"/>
        <c:axId val="0"/>
      </c:bar3DChart>
      <c:catAx>
        <c:axId val="3316305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77415040"/>
        <c:crosses val="autoZero"/>
        <c:auto val="1"/>
        <c:lblAlgn val="ctr"/>
        <c:lblOffset val="100"/>
        <c:noMultiLvlLbl val="0"/>
      </c:catAx>
      <c:valAx>
        <c:axId val="277415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16305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95379712"/>
        <c:axId val="277420224"/>
        <c:axId val="0"/>
      </c:bar3DChart>
      <c:catAx>
        <c:axId val="19537971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7420224"/>
        <c:crosses val="autoZero"/>
        <c:auto val="1"/>
        <c:lblAlgn val="ctr"/>
        <c:lblOffset val="100"/>
        <c:noMultiLvlLbl val="0"/>
      </c:catAx>
      <c:valAx>
        <c:axId val="27742022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37971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379200"/>
        <c:axId val="302368448"/>
        <c:axId val="0"/>
      </c:bar3DChart>
      <c:catAx>
        <c:axId val="195379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2368448"/>
        <c:crosses val="autoZero"/>
        <c:auto val="1"/>
        <c:lblAlgn val="ctr"/>
        <c:lblOffset val="100"/>
        <c:noMultiLvlLbl val="0"/>
      </c:catAx>
      <c:valAx>
        <c:axId val="30236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5379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24</c:v>
                </c:pt>
                <c:pt idx="3">
                  <c:v>46</c:v>
                </c:pt>
                <c:pt idx="4">
                  <c:v>68</c:v>
                </c:pt>
                <c:pt idx="5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NOV/24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26</c:v>
                </c:pt>
                <c:pt idx="3">
                  <c:v>42</c:v>
                </c:pt>
                <c:pt idx="4">
                  <c:v>69</c:v>
                </c:pt>
                <c:pt idx="5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238336"/>
        <c:axId val="195765376"/>
        <c:axId val="0"/>
      </c:bar3DChart>
      <c:catAx>
        <c:axId val="19623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765376"/>
        <c:crosses val="autoZero"/>
        <c:auto val="1"/>
        <c:lblAlgn val="ctr"/>
        <c:lblOffset val="100"/>
        <c:noMultiLvlLbl val="0"/>
      </c:catAx>
      <c:valAx>
        <c:axId val="19576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238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28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NOV/24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14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237824"/>
        <c:axId val="195770560"/>
        <c:axId val="0"/>
      </c:bar3DChart>
      <c:catAx>
        <c:axId val="19623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770560"/>
        <c:crosses val="autoZero"/>
        <c:auto val="1"/>
        <c:lblAlgn val="ctr"/>
        <c:lblOffset val="100"/>
        <c:noMultiLvlLbl val="0"/>
      </c:catAx>
      <c:valAx>
        <c:axId val="195770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237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NOV/24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1264640"/>
        <c:axId val="314957824"/>
        <c:axId val="0"/>
      </c:bar3DChart>
      <c:catAx>
        <c:axId val="2012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4957824"/>
        <c:crosses val="autoZero"/>
        <c:auto val="1"/>
        <c:lblAlgn val="ctr"/>
        <c:lblOffset val="100"/>
        <c:noMultiLvlLbl val="0"/>
      </c:catAx>
      <c:valAx>
        <c:axId val="314957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1264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12</c:v>
                </c:pt>
                <c:pt idx="8">
                  <c:v>25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23</c:v>
                </c:pt>
                <c:pt idx="14">
                  <c:v>25</c:v>
                </c:pt>
                <c:pt idx="15">
                  <c:v>24</c:v>
                </c:pt>
                <c:pt idx="16">
                  <c:v>23</c:v>
                </c:pt>
                <c:pt idx="17">
                  <c:v>22</c:v>
                </c:pt>
                <c:pt idx="18">
                  <c:v>15</c:v>
                </c:pt>
                <c:pt idx="19">
                  <c:v>24</c:v>
                </c:pt>
                <c:pt idx="20">
                  <c:v>19</c:v>
                </c:pt>
                <c:pt idx="21">
                  <c:v>13</c:v>
                </c:pt>
                <c:pt idx="22">
                  <c:v>11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03644928"/>
        <c:axId val="159703616"/>
        <c:axId val="0"/>
      </c:bar3DChart>
      <c:catAx>
        <c:axId val="2036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9703616"/>
        <c:crosses val="autoZero"/>
        <c:auto val="1"/>
        <c:lblAlgn val="ctr"/>
        <c:lblOffset val="100"/>
        <c:noMultiLvlLbl val="0"/>
      </c:catAx>
      <c:valAx>
        <c:axId val="1597036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364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12</c:v>
                </c:pt>
                <c:pt idx="8">
                  <c:v>25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23</c:v>
                </c:pt>
                <c:pt idx="14">
                  <c:v>25</c:v>
                </c:pt>
                <c:pt idx="15">
                  <c:v>24</c:v>
                </c:pt>
                <c:pt idx="16">
                  <c:v>23</c:v>
                </c:pt>
                <c:pt idx="17">
                  <c:v>22</c:v>
                </c:pt>
                <c:pt idx="18">
                  <c:v>15</c:v>
                </c:pt>
                <c:pt idx="19">
                  <c:v>24</c:v>
                </c:pt>
                <c:pt idx="20">
                  <c:v>19</c:v>
                </c:pt>
                <c:pt idx="21">
                  <c:v>13</c:v>
                </c:pt>
                <c:pt idx="22">
                  <c:v>11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5148160"/>
        <c:axId val="195461120"/>
        <c:axId val="0"/>
      </c:bar3DChart>
      <c:catAx>
        <c:axId val="245148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461120"/>
        <c:crosses val="autoZero"/>
        <c:auto val="1"/>
        <c:lblAlgn val="ctr"/>
        <c:lblOffset val="100"/>
        <c:noMultiLvlLbl val="0"/>
      </c:catAx>
      <c:valAx>
        <c:axId val="19546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514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EBRIEDAD'!$B$45:$B$60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EBRIEDAD'!$C$45:$C$60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0274176"/>
        <c:axId val="195462272"/>
        <c:axId val="0"/>
      </c:bar3DChart>
      <c:catAx>
        <c:axId val="300274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462272"/>
        <c:crosses val="autoZero"/>
        <c:auto val="1"/>
        <c:lblAlgn val="ctr"/>
        <c:lblOffset val="100"/>
        <c:noMultiLvlLbl val="0"/>
      </c:catAx>
      <c:valAx>
        <c:axId val="19546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027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411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1186560"/>
        <c:axId val="195796992"/>
        <c:axId val="0"/>
      </c:bar3DChart>
      <c:catAx>
        <c:axId val="301186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195796992"/>
        <c:crosses val="autoZero"/>
        <c:auto val="1"/>
        <c:lblAlgn val="ctr"/>
        <c:lblOffset val="100"/>
        <c:noMultiLvlLbl val="0"/>
      </c:catAx>
      <c:valAx>
        <c:axId val="1957969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301186560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33</xdr:row>
      <xdr:rowOff>49899</xdr:rowOff>
    </xdr:from>
    <xdr:to>
      <xdr:col>2</xdr:col>
      <xdr:colOff>520700</xdr:colOff>
      <xdr:row>40</xdr:row>
      <xdr:rowOff>119063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7847699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1</xdr:row>
      <xdr:rowOff>28575</xdr:rowOff>
    </xdr:from>
    <xdr:to>
      <xdr:col>4</xdr:col>
      <xdr:colOff>595830</xdr:colOff>
      <xdr:row>7</xdr:row>
      <xdr:rowOff>76200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15025" y="190500"/>
          <a:ext cx="976830" cy="1143000"/>
        </a:xfrm>
        <a:prstGeom prst="rect">
          <a:avLst/>
        </a:prstGeom>
      </xdr:spPr>
    </xdr:pic>
    <xdr:clientData/>
  </xdr:twoCellAnchor>
  <xdr:twoCellAnchor>
    <xdr:from>
      <xdr:col>2</xdr:col>
      <xdr:colOff>11775</xdr:colOff>
      <xdr:row>7</xdr:row>
      <xdr:rowOff>123824</xdr:rowOff>
    </xdr:from>
    <xdr:to>
      <xdr:col>3</xdr:col>
      <xdr:colOff>609600</xdr:colOff>
      <xdr:row>8</xdr:row>
      <xdr:rowOff>9524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583275" y="1247774"/>
          <a:ext cx="523650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885825</xdr:colOff>
      <xdr:row>8</xdr:row>
      <xdr:rowOff>38095</xdr:rowOff>
    </xdr:from>
    <xdr:to>
      <xdr:col>4</xdr:col>
      <xdr:colOff>247650</xdr:colOff>
      <xdr:row>8</xdr:row>
      <xdr:rowOff>83814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1457325" y="1457320"/>
          <a:ext cx="508635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1800225</xdr:colOff>
      <xdr:row>40</xdr:row>
      <xdr:rowOff>48443</xdr:rowOff>
    </xdr:from>
    <xdr:to>
      <xdr:col>2</xdr:col>
      <xdr:colOff>3810000</xdr:colOff>
      <xdr:row>45</xdr:row>
      <xdr:rowOff>71005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7735118"/>
          <a:ext cx="20097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38100</xdr:rowOff>
    </xdr:from>
    <xdr:to>
      <xdr:col>2</xdr:col>
      <xdr:colOff>1009650</xdr:colOff>
      <xdr:row>7</xdr:row>
      <xdr:rowOff>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704850" y="38100"/>
          <a:ext cx="876300" cy="12192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13</xdr:row>
      <xdr:rowOff>355600</xdr:rowOff>
    </xdr:from>
    <xdr:to>
      <xdr:col>12</xdr:col>
      <xdr:colOff>533400</xdr:colOff>
      <xdr:row>25</xdr:row>
      <xdr:rowOff>317500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279400</xdr:colOff>
      <xdr:row>24</xdr:row>
      <xdr:rowOff>25475</xdr:rowOff>
    </xdr:from>
    <xdr:to>
      <xdr:col>1</xdr:col>
      <xdr:colOff>596900</xdr:colOff>
      <xdr:row>26</xdr:row>
      <xdr:rowOff>309230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7200975"/>
          <a:ext cx="21717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520699</xdr:colOff>
      <xdr:row>2</xdr:row>
      <xdr:rowOff>139700</xdr:rowOff>
    </xdr:from>
    <xdr:to>
      <xdr:col>12</xdr:col>
      <xdr:colOff>326958</xdr:colOff>
      <xdr:row>9</xdr:row>
      <xdr:rowOff>279399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86999" y="520700"/>
          <a:ext cx="1431859" cy="1663699"/>
        </a:xfrm>
        <a:prstGeom prst="rect">
          <a:avLst/>
        </a:prstGeom>
      </xdr:spPr>
    </xdr:pic>
    <xdr:clientData/>
  </xdr:twoCellAnchor>
  <xdr:twoCellAnchor>
    <xdr:from>
      <xdr:col>0</xdr:col>
      <xdr:colOff>317500</xdr:colOff>
      <xdr:row>9</xdr:row>
      <xdr:rowOff>126319</xdr:rowOff>
    </xdr:from>
    <xdr:to>
      <xdr:col>10</xdr:col>
      <xdr:colOff>447276</xdr:colOff>
      <xdr:row>9</xdr:row>
      <xdr:rowOff>172038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317500" y="2031319"/>
          <a:ext cx="98960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863598</xdr:colOff>
      <xdr:row>9</xdr:row>
      <xdr:rowOff>276813</xdr:rowOff>
    </xdr:from>
    <xdr:to>
      <xdr:col>11</xdr:col>
      <xdr:colOff>63499</xdr:colOff>
      <xdr:row>10</xdr:row>
      <xdr:rowOff>50119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63598" y="2181813"/>
          <a:ext cx="97790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1651000</xdr:colOff>
      <xdr:row>9</xdr:row>
      <xdr:rowOff>76200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384300" cy="18415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437888</xdr:colOff>
      <xdr:row>0</xdr:row>
      <xdr:rowOff>142875</xdr:rowOff>
    </xdr:from>
    <xdr:to>
      <xdr:col>10</xdr:col>
      <xdr:colOff>751181</xdr:colOff>
      <xdr:row>5</xdr:row>
      <xdr:rowOff>104775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362813" y="142875"/>
          <a:ext cx="1122918" cy="1295400"/>
        </a:xfrm>
        <a:prstGeom prst="rect">
          <a:avLst/>
        </a:prstGeom>
      </xdr:spPr>
    </xdr:pic>
    <xdr:clientData/>
  </xdr:twoCellAnchor>
  <xdr:twoCellAnchor>
    <xdr:from>
      <xdr:col>2</xdr:col>
      <xdr:colOff>247652</xdr:colOff>
      <xdr:row>5</xdr:row>
      <xdr:rowOff>164419</xdr:rowOff>
    </xdr:from>
    <xdr:to>
      <xdr:col>8</xdr:col>
      <xdr:colOff>556892</xdr:colOff>
      <xdr:row>5</xdr:row>
      <xdr:rowOff>210138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971552" y="1497919"/>
          <a:ext cx="763396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1250949</xdr:colOff>
      <xdr:row>6</xdr:row>
      <xdr:rowOff>35513</xdr:rowOff>
    </xdr:from>
    <xdr:to>
      <xdr:col>9</xdr:col>
      <xdr:colOff>571500</xdr:colOff>
      <xdr:row>6</xdr:row>
      <xdr:rowOff>81232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1974849" y="1626188"/>
          <a:ext cx="7521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32</xdr:row>
      <xdr:rowOff>59572</xdr:rowOff>
    </xdr:from>
    <xdr:to>
      <xdr:col>3</xdr:col>
      <xdr:colOff>419100</xdr:colOff>
      <xdr:row>37</xdr:row>
      <xdr:rowOff>64755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698497"/>
          <a:ext cx="1819275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1147762</xdr:colOff>
      <xdr:row>20</xdr:row>
      <xdr:rowOff>85725</xdr:rowOff>
    </xdr:from>
    <xdr:to>
      <xdr:col>10</xdr:col>
      <xdr:colOff>723900</xdr:colOff>
      <xdr:row>37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66675</xdr:colOff>
      <xdr:row>0</xdr:row>
      <xdr:rowOff>76200</xdr:rowOff>
    </xdr:from>
    <xdr:to>
      <xdr:col>2</xdr:col>
      <xdr:colOff>1095375</xdr:colOff>
      <xdr:row>5</xdr:row>
      <xdr:rowOff>38099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90575" y="76200"/>
          <a:ext cx="1028700" cy="1295399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240956</xdr:colOff>
      <xdr:row>1</xdr:row>
      <xdr:rowOff>95251</xdr:rowOff>
    </xdr:from>
    <xdr:to>
      <xdr:col>17</xdr:col>
      <xdr:colOff>104775</xdr:colOff>
      <xdr:row>4</xdr:row>
      <xdr:rowOff>87577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99006" y="161926"/>
          <a:ext cx="1092544" cy="1259151"/>
        </a:xfrm>
        <a:prstGeom prst="rect">
          <a:avLst/>
        </a:prstGeom>
      </xdr:spPr>
    </xdr:pic>
    <xdr:clientData/>
  </xdr:twoCellAnchor>
  <xdr:twoCellAnchor>
    <xdr:from>
      <xdr:col>0</xdr:col>
      <xdr:colOff>400049</xdr:colOff>
      <xdr:row>4</xdr:row>
      <xdr:rowOff>247651</xdr:rowOff>
    </xdr:from>
    <xdr:to>
      <xdr:col>13</xdr:col>
      <xdr:colOff>361949</xdr:colOff>
      <xdr:row>4</xdr:row>
      <xdr:rowOff>293370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400049" y="1581151"/>
          <a:ext cx="68103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76199</xdr:colOff>
      <xdr:row>5</xdr:row>
      <xdr:rowOff>18369</xdr:rowOff>
    </xdr:from>
    <xdr:to>
      <xdr:col>16</xdr:col>
      <xdr:colOff>295275</xdr:colOff>
      <xdr:row>5</xdr:row>
      <xdr:rowOff>64088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1752599" y="1685244"/>
          <a:ext cx="66198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266699</xdr:colOff>
      <xdr:row>25</xdr:row>
      <xdr:rowOff>95249</xdr:rowOff>
    </xdr:from>
    <xdr:to>
      <xdr:col>5</xdr:col>
      <xdr:colOff>26354</xdr:colOff>
      <xdr:row>29</xdr:row>
      <xdr:rowOff>140954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6219824"/>
          <a:ext cx="1721805" cy="693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390523</xdr:colOff>
      <xdr:row>1</xdr:row>
      <xdr:rowOff>57149</xdr:rowOff>
    </xdr:from>
    <xdr:to>
      <xdr:col>1</xdr:col>
      <xdr:colOff>942974</xdr:colOff>
      <xdr:row>4</xdr:row>
      <xdr:rowOff>200025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3" y="123824"/>
          <a:ext cx="1009651" cy="1409701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160202</xdr:rowOff>
    </xdr:from>
    <xdr:to>
      <xdr:col>13</xdr:col>
      <xdr:colOff>400051</xdr:colOff>
      <xdr:row>5</xdr:row>
      <xdr:rowOff>65556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981950" y="160202"/>
          <a:ext cx="1171576" cy="1372204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4</xdr:row>
      <xdr:rowOff>116206</xdr:rowOff>
    </xdr:from>
    <xdr:to>
      <xdr:col>11</xdr:col>
      <xdr:colOff>56167</xdr:colOff>
      <xdr:row>5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95276" y="1421131"/>
          <a:ext cx="758091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419101</xdr:colOff>
      <xdr:row>5</xdr:row>
      <xdr:rowOff>76197</xdr:rowOff>
    </xdr:from>
    <xdr:to>
      <xdr:col>12</xdr:col>
      <xdr:colOff>285751</xdr:colOff>
      <xdr:row>5</xdr:row>
      <xdr:rowOff>121916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685801" y="1543047"/>
          <a:ext cx="75438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295275</xdr:colOff>
      <xdr:row>25</xdr:row>
      <xdr:rowOff>19050</xdr:rowOff>
    </xdr:from>
    <xdr:to>
      <xdr:col>2</xdr:col>
      <xdr:colOff>581025</xdr:colOff>
      <xdr:row>31</xdr:row>
      <xdr:rowOff>100044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191125"/>
          <a:ext cx="18764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104775</xdr:colOff>
      <xdr:row>11</xdr:row>
      <xdr:rowOff>190501</xdr:rowOff>
    </xdr:from>
    <xdr:to>
      <xdr:col>13</xdr:col>
      <xdr:colOff>647700</xdr:colOff>
      <xdr:row>30</xdr:row>
      <xdr:rowOff>133351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66675</xdr:rowOff>
    </xdr:from>
    <xdr:to>
      <xdr:col>1</xdr:col>
      <xdr:colOff>1152525</xdr:colOff>
      <xdr:row>4</xdr:row>
      <xdr:rowOff>47625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81000" y="66675"/>
          <a:ext cx="1038225" cy="128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10</xdr:row>
      <xdr:rowOff>342900</xdr:rowOff>
    </xdr:from>
    <xdr:to>
      <xdr:col>13</xdr:col>
      <xdr:colOff>190500</xdr:colOff>
      <xdr:row>30</xdr:row>
      <xdr:rowOff>215900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457200</xdr:colOff>
      <xdr:row>0</xdr:row>
      <xdr:rowOff>279400</xdr:rowOff>
    </xdr:from>
    <xdr:to>
      <xdr:col>13</xdr:col>
      <xdr:colOff>170102</xdr:colOff>
      <xdr:row>6</xdr:row>
      <xdr:rowOff>63499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239500" y="279400"/>
          <a:ext cx="13385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81281</xdr:rowOff>
    </xdr:from>
    <xdr:to>
      <xdr:col>11</xdr:col>
      <xdr:colOff>237328</xdr:colOff>
      <xdr:row>4</xdr:row>
      <xdr:rowOff>127000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V="1">
          <a:off x="635000" y="1617981"/>
          <a:ext cx="1038462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381000</xdr:colOff>
      <xdr:row>5</xdr:row>
      <xdr:rowOff>30481</xdr:rowOff>
    </xdr:from>
    <xdr:to>
      <xdr:col>11</xdr:col>
      <xdr:colOff>266700</xdr:colOff>
      <xdr:row>5</xdr:row>
      <xdr:rowOff>76200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V="1">
          <a:off x="952500" y="1757681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419100</xdr:colOff>
      <xdr:row>27</xdr:row>
      <xdr:rowOff>203200</xdr:rowOff>
    </xdr:from>
    <xdr:to>
      <xdr:col>1</xdr:col>
      <xdr:colOff>2451100</xdr:colOff>
      <xdr:row>32</xdr:row>
      <xdr:rowOff>221564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950200"/>
          <a:ext cx="26035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3</xdr:row>
      <xdr:rowOff>152400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596900" y="254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11</xdr:row>
      <xdr:rowOff>254000</xdr:rowOff>
    </xdr:from>
    <xdr:to>
      <xdr:col>12</xdr:col>
      <xdr:colOff>317500</xdr:colOff>
      <xdr:row>32</xdr:row>
      <xdr:rowOff>139700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0</xdr:row>
      <xdr:rowOff>152400</xdr:rowOff>
    </xdr:from>
    <xdr:to>
      <xdr:col>12</xdr:col>
      <xdr:colOff>525702</xdr:colOff>
      <xdr:row>7</xdr:row>
      <xdr:rowOff>63499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426700" y="152400"/>
          <a:ext cx="1338502" cy="1689099"/>
        </a:xfrm>
        <a:prstGeom prst="rect">
          <a:avLst/>
        </a:prstGeom>
      </xdr:spPr>
    </xdr:pic>
    <xdr:clientData/>
  </xdr:twoCellAnchor>
  <xdr:twoCellAnchor>
    <xdr:from>
      <xdr:col>0</xdr:col>
      <xdr:colOff>431801</xdr:colOff>
      <xdr:row>6</xdr:row>
      <xdr:rowOff>139699</xdr:rowOff>
    </xdr:from>
    <xdr:to>
      <xdr:col>10</xdr:col>
      <xdr:colOff>266701</xdr:colOff>
      <xdr:row>6</xdr:row>
      <xdr:rowOff>190499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flipV="1">
          <a:off x="431801" y="1727199"/>
          <a:ext cx="94488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165100</xdr:colOff>
      <xdr:row>7</xdr:row>
      <xdr:rowOff>38101</xdr:rowOff>
    </xdr:from>
    <xdr:to>
      <xdr:col>11</xdr:col>
      <xdr:colOff>50800</xdr:colOff>
      <xdr:row>7</xdr:row>
      <xdr:rowOff>101601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flipV="1">
          <a:off x="685800" y="1816101"/>
          <a:ext cx="9791700" cy="6350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431801</xdr:colOff>
      <xdr:row>27</xdr:row>
      <xdr:rowOff>12700</xdr:rowOff>
    </xdr:from>
    <xdr:to>
      <xdr:col>2</xdr:col>
      <xdr:colOff>254001</xdr:colOff>
      <xdr:row>33</xdr:row>
      <xdr:rowOff>38100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6680200"/>
          <a:ext cx="2438400" cy="116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444500</xdr:colOff>
      <xdr:row>0</xdr:row>
      <xdr:rowOff>0</xdr:rowOff>
    </xdr:from>
    <xdr:to>
      <xdr:col>1</xdr:col>
      <xdr:colOff>1130300</xdr:colOff>
      <xdr:row>6</xdr:row>
      <xdr:rowOff>114300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444500" y="0"/>
          <a:ext cx="1206500" cy="17018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13</xdr:row>
      <xdr:rowOff>304800</xdr:rowOff>
    </xdr:from>
    <xdr:to>
      <xdr:col>12</xdr:col>
      <xdr:colOff>152400</xdr:colOff>
      <xdr:row>34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670464</xdr:colOff>
      <xdr:row>1</xdr:row>
      <xdr:rowOff>114300</xdr:rowOff>
    </xdr:from>
    <xdr:to>
      <xdr:col>12</xdr:col>
      <xdr:colOff>373302</xdr:colOff>
      <xdr:row>9</xdr:row>
      <xdr:rowOff>25399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71664" y="304800"/>
          <a:ext cx="1328438" cy="1676399"/>
        </a:xfrm>
        <a:prstGeom prst="rect">
          <a:avLst/>
        </a:prstGeom>
      </xdr:spPr>
    </xdr:pic>
    <xdr:clientData/>
  </xdr:twoCellAnchor>
  <xdr:twoCellAnchor>
    <xdr:from>
      <xdr:col>0</xdr:col>
      <xdr:colOff>368301</xdr:colOff>
      <xdr:row>9</xdr:row>
      <xdr:rowOff>50799</xdr:rowOff>
    </xdr:from>
    <xdr:to>
      <xdr:col>10</xdr:col>
      <xdr:colOff>266335</xdr:colOff>
      <xdr:row>9</xdr:row>
      <xdr:rowOff>101599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68301" y="2006599"/>
          <a:ext cx="9499234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457200</xdr:colOff>
      <xdr:row>9</xdr:row>
      <xdr:rowOff>152399</xdr:rowOff>
    </xdr:from>
    <xdr:to>
      <xdr:col>10</xdr:col>
      <xdr:colOff>596900</xdr:colOff>
      <xdr:row>10</xdr:row>
      <xdr:rowOff>12699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65200" y="2108199"/>
          <a:ext cx="9232900" cy="5080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101600</xdr:colOff>
      <xdr:row>28</xdr:row>
      <xdr:rowOff>8224</xdr:rowOff>
    </xdr:from>
    <xdr:to>
      <xdr:col>2</xdr:col>
      <xdr:colOff>177800</xdr:colOff>
      <xdr:row>34</xdr:row>
      <xdr:rowOff>56464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50324"/>
          <a:ext cx="26924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177800</xdr:rowOff>
    </xdr:from>
    <xdr:to>
      <xdr:col>1</xdr:col>
      <xdr:colOff>1117600</xdr:colOff>
      <xdr:row>8</xdr:row>
      <xdr:rowOff>127000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419100" y="177800"/>
          <a:ext cx="1206500" cy="17145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8662</xdr:colOff>
      <xdr:row>0</xdr:row>
      <xdr:rowOff>104775</xdr:rowOff>
    </xdr:from>
    <xdr:to>
      <xdr:col>7</xdr:col>
      <xdr:colOff>1068757</xdr:colOff>
      <xdr:row>4</xdr:row>
      <xdr:rowOff>200025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66862" y="104775"/>
          <a:ext cx="1060095" cy="1285875"/>
        </a:xfrm>
        <a:prstGeom prst="rect">
          <a:avLst/>
        </a:prstGeom>
      </xdr:spPr>
    </xdr:pic>
    <xdr:clientData/>
  </xdr:twoCellAnchor>
  <xdr:twoCellAnchor>
    <xdr:from>
      <xdr:col>0</xdr:col>
      <xdr:colOff>476249</xdr:colOff>
      <xdr:row>7</xdr:row>
      <xdr:rowOff>40006</xdr:rowOff>
    </xdr:from>
    <xdr:to>
      <xdr:col>7</xdr:col>
      <xdr:colOff>800100</xdr:colOff>
      <xdr:row>7</xdr:row>
      <xdr:rowOff>85725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76249" y="1573531"/>
          <a:ext cx="87820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5</xdr:row>
      <xdr:rowOff>28575</xdr:rowOff>
    </xdr:from>
    <xdr:to>
      <xdr:col>6</xdr:col>
      <xdr:colOff>904876</xdr:colOff>
      <xdr:row>7</xdr:row>
      <xdr:rowOff>17144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0" y="1504950"/>
          <a:ext cx="82677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285752</xdr:colOff>
      <xdr:row>39</xdr:row>
      <xdr:rowOff>38101</xdr:rowOff>
    </xdr:from>
    <xdr:to>
      <xdr:col>1</xdr:col>
      <xdr:colOff>1443621</xdr:colOff>
      <xdr:row>41</xdr:row>
      <xdr:rowOff>314325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2" y="11677651"/>
          <a:ext cx="2062744" cy="83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0</xdr:row>
      <xdr:rowOff>0</xdr:rowOff>
    </xdr:from>
    <xdr:to>
      <xdr:col>1</xdr:col>
      <xdr:colOff>581025</xdr:colOff>
      <xdr:row>4</xdr:row>
      <xdr:rowOff>219075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400050" y="0"/>
          <a:ext cx="1085850" cy="1409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44</xdr:row>
      <xdr:rowOff>28575</xdr:rowOff>
    </xdr:from>
    <xdr:to>
      <xdr:col>7</xdr:col>
      <xdr:colOff>219076</xdr:colOff>
      <xdr:row>54</xdr:row>
      <xdr:rowOff>333375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1085850</xdr:colOff>
      <xdr:row>41</xdr:row>
      <xdr:rowOff>133350</xdr:rowOff>
    </xdr:from>
    <xdr:to>
      <xdr:col>5</xdr:col>
      <xdr:colOff>1390650</xdr:colOff>
      <xdr:row>43</xdr:row>
      <xdr:rowOff>95250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485900" y="12258675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399189</xdr:colOff>
      <xdr:row>0</xdr:row>
      <xdr:rowOff>114300</xdr:rowOff>
    </xdr:from>
    <xdr:to>
      <xdr:col>7</xdr:col>
      <xdr:colOff>352426</xdr:colOff>
      <xdr:row>5</xdr:row>
      <xdr:rowOff>38101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8189" y="114300"/>
          <a:ext cx="1058137" cy="1238251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5</xdr:row>
      <xdr:rowOff>87631</xdr:rowOff>
    </xdr:from>
    <xdr:to>
      <xdr:col>6</xdr:col>
      <xdr:colOff>447676</xdr:colOff>
      <xdr:row>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428626" y="13449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476250</xdr:colOff>
      <xdr:row>8</xdr:row>
      <xdr:rowOff>47625</xdr:rowOff>
    </xdr:from>
    <xdr:to>
      <xdr:col>6</xdr:col>
      <xdr:colOff>990600</xdr:colOff>
      <xdr:row>9</xdr:row>
      <xdr:rowOff>26669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85825" y="1457325"/>
          <a:ext cx="7343775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180976</xdr:colOff>
      <xdr:row>37</xdr:row>
      <xdr:rowOff>167679</xdr:rowOff>
    </xdr:from>
    <xdr:to>
      <xdr:col>4</xdr:col>
      <xdr:colOff>1133476</xdr:colOff>
      <xdr:row>39</xdr:row>
      <xdr:rowOff>284208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10997604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81</xdr:row>
      <xdr:rowOff>66675</xdr:rowOff>
    </xdr:from>
    <xdr:to>
      <xdr:col>2</xdr:col>
      <xdr:colOff>38100</xdr:colOff>
      <xdr:row>85</xdr:row>
      <xdr:rowOff>126054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02850"/>
          <a:ext cx="189547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390525</xdr:colOff>
      <xdr:row>0</xdr:row>
      <xdr:rowOff>0</xdr:rowOff>
    </xdr:from>
    <xdr:to>
      <xdr:col>1</xdr:col>
      <xdr:colOff>962025</xdr:colOff>
      <xdr:row>4</xdr:row>
      <xdr:rowOff>152399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390525" y="0"/>
          <a:ext cx="981075" cy="13049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63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170588</xdr:colOff>
      <xdr:row>1</xdr:row>
      <xdr:rowOff>66675</xdr:rowOff>
    </xdr:from>
    <xdr:to>
      <xdr:col>8</xdr:col>
      <xdr:colOff>419100</xdr:colOff>
      <xdr:row>5</xdr:row>
      <xdr:rowOff>123826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266838" y="228600"/>
          <a:ext cx="1058137" cy="1238251"/>
        </a:xfrm>
        <a:prstGeom prst="rect">
          <a:avLst/>
        </a:prstGeom>
      </xdr:spPr>
    </xdr:pic>
    <xdr:clientData/>
  </xdr:twoCellAnchor>
  <xdr:twoCellAnchor>
    <xdr:from>
      <xdr:col>1</xdr:col>
      <xdr:colOff>952500</xdr:colOff>
      <xdr:row>6</xdr:row>
      <xdr:rowOff>106681</xdr:rowOff>
    </xdr:from>
    <xdr:to>
      <xdr:col>7</xdr:col>
      <xdr:colOff>390525</xdr:colOff>
      <xdr:row>6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133475" y="1611631"/>
          <a:ext cx="73533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161924</xdr:colOff>
      <xdr:row>5</xdr:row>
      <xdr:rowOff>152400</xdr:rowOff>
    </xdr:from>
    <xdr:to>
      <xdr:col>6</xdr:col>
      <xdr:colOff>847724</xdr:colOff>
      <xdr:row>6</xdr:row>
      <xdr:rowOff>36195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42899" y="1495425"/>
          <a:ext cx="7496175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238125</xdr:colOff>
      <xdr:row>73</xdr:row>
      <xdr:rowOff>238125</xdr:rowOff>
    </xdr:from>
    <xdr:to>
      <xdr:col>8</xdr:col>
      <xdr:colOff>428625</xdr:colOff>
      <xdr:row>77</xdr:row>
      <xdr:rowOff>135579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22088475"/>
          <a:ext cx="210502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1495425</xdr:colOff>
      <xdr:row>33</xdr:row>
      <xdr:rowOff>171451</xdr:rowOff>
    </xdr:from>
    <xdr:to>
      <xdr:col>8</xdr:col>
      <xdr:colOff>104775</xdr:colOff>
      <xdr:row>36</xdr:row>
      <xdr:rowOff>83200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0753726"/>
          <a:ext cx="2076450" cy="7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66675</xdr:rowOff>
    </xdr:from>
    <xdr:to>
      <xdr:col>1</xdr:col>
      <xdr:colOff>1143000</xdr:colOff>
      <xdr:row>5</xdr:row>
      <xdr:rowOff>104775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5580" t="20595" r="26330" b="21052"/>
        <a:stretch>
          <a:fillRect/>
        </a:stretch>
      </xdr:blipFill>
      <xdr:spPr bwMode="auto">
        <a:xfrm>
          <a:off x="314325" y="66675"/>
          <a:ext cx="1009650" cy="1381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3</xdr:row>
      <xdr:rowOff>200025</xdr:rowOff>
    </xdr:from>
    <xdr:to>
      <xdr:col>2</xdr:col>
      <xdr:colOff>2352675</xdr:colOff>
      <xdr:row>3</xdr:row>
      <xdr:rowOff>245744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57175" y="1447800"/>
          <a:ext cx="65341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609599</xdr:colOff>
      <xdr:row>3</xdr:row>
      <xdr:rowOff>302894</xdr:rowOff>
    </xdr:from>
    <xdr:to>
      <xdr:col>2</xdr:col>
      <xdr:colOff>2952750</xdr:colOff>
      <xdr:row>4</xdr:row>
      <xdr:rowOff>15238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42974" y="1550669"/>
          <a:ext cx="64484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2800350</xdr:colOff>
      <xdr:row>40</xdr:row>
      <xdr:rowOff>188619</xdr:rowOff>
    </xdr:from>
    <xdr:to>
      <xdr:col>2</xdr:col>
      <xdr:colOff>647700</xdr:colOff>
      <xdr:row>42</xdr:row>
      <xdr:rowOff>259404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1113794"/>
          <a:ext cx="1952625" cy="775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171450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2573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11</xdr:col>
      <xdr:colOff>368300</xdr:colOff>
      <xdr:row>1</xdr:row>
      <xdr:rowOff>178481</xdr:rowOff>
    </xdr:from>
    <xdr:to>
      <xdr:col>13</xdr:col>
      <xdr:colOff>206764</xdr:colOff>
      <xdr:row>6</xdr:row>
      <xdr:rowOff>177800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426700" y="368981"/>
          <a:ext cx="1464064" cy="1701119"/>
        </a:xfrm>
        <a:prstGeom prst="rect">
          <a:avLst/>
        </a:prstGeom>
      </xdr:spPr>
    </xdr:pic>
    <xdr:clientData/>
  </xdr:twoCellAnchor>
  <xdr:twoCellAnchor>
    <xdr:from>
      <xdr:col>0</xdr:col>
      <xdr:colOff>431800</xdr:colOff>
      <xdr:row>6</xdr:row>
      <xdr:rowOff>152400</xdr:rowOff>
    </xdr:from>
    <xdr:to>
      <xdr:col>11</xdr:col>
      <xdr:colOff>498076</xdr:colOff>
      <xdr:row>7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31800" y="2044700"/>
          <a:ext cx="101246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787398</xdr:colOff>
      <xdr:row>7</xdr:row>
      <xdr:rowOff>137794</xdr:rowOff>
    </xdr:from>
    <xdr:to>
      <xdr:col>12</xdr:col>
      <xdr:colOff>419099</xdr:colOff>
      <xdr:row>8</xdr:row>
      <xdr:rowOff>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1282698" y="2220594"/>
          <a:ext cx="100076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482600</xdr:colOff>
      <xdr:row>28</xdr:row>
      <xdr:rowOff>50800</xdr:rowOff>
    </xdr:from>
    <xdr:to>
      <xdr:col>2</xdr:col>
      <xdr:colOff>279400</xdr:colOff>
      <xdr:row>33</xdr:row>
      <xdr:rowOff>87798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7442200"/>
          <a:ext cx="24257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513346</xdr:colOff>
      <xdr:row>38</xdr:row>
      <xdr:rowOff>190501</xdr:rowOff>
    </xdr:from>
    <xdr:to>
      <xdr:col>13</xdr:col>
      <xdr:colOff>254024</xdr:colOff>
      <xdr:row>46</xdr:row>
      <xdr:rowOff>139700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71746" y="9728201"/>
          <a:ext cx="1366278" cy="158749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46</xdr:row>
      <xdr:rowOff>164419</xdr:rowOff>
    </xdr:from>
    <xdr:to>
      <xdr:col>11</xdr:col>
      <xdr:colOff>371076</xdr:colOff>
      <xdr:row>47</xdr:row>
      <xdr:rowOff>19638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304800" y="11340419"/>
          <a:ext cx="101246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977898</xdr:colOff>
      <xdr:row>47</xdr:row>
      <xdr:rowOff>124413</xdr:rowOff>
    </xdr:from>
    <xdr:to>
      <xdr:col>12</xdr:col>
      <xdr:colOff>609599</xdr:colOff>
      <xdr:row>47</xdr:row>
      <xdr:rowOff>177119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1473198" y="11490913"/>
          <a:ext cx="100076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203200</xdr:colOff>
      <xdr:row>72</xdr:row>
      <xdr:rowOff>25400</xdr:rowOff>
    </xdr:from>
    <xdr:to>
      <xdr:col>13</xdr:col>
      <xdr:colOff>0</xdr:colOff>
      <xdr:row>76</xdr:row>
      <xdr:rowOff>100498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6954500"/>
          <a:ext cx="2235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1676400</xdr:colOff>
      <xdr:row>6</xdr:row>
      <xdr:rowOff>63500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308100" cy="1689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444500</xdr:colOff>
      <xdr:row>38</xdr:row>
      <xdr:rowOff>88900</xdr:rowOff>
    </xdr:from>
    <xdr:to>
      <xdr:col>1</xdr:col>
      <xdr:colOff>1333500</xdr:colOff>
      <xdr:row>46</xdr:row>
      <xdr:rowOff>114300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444500" y="9626600"/>
          <a:ext cx="1384300" cy="16637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2" dataDxfId="120" headerRowBorderDxfId="121" tableBorderDxfId="119" totalsRowBorderDxfId="118">
  <tableColumns count="3">
    <tableColumn id="1" xr3:uid="{00000000-0010-0000-0000-000001000000}" name="CONCEPTO" dataDxfId="117"/>
    <tableColumn id="2" xr3:uid="{00000000-0010-0000-0000-000002000000}" name="NOV /23" dataDxfId="116"/>
    <tableColumn id="3" xr3:uid="{00000000-0010-0000-0000-000003000000}" name="NOV/24" dataDxfId="115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53" dataDxfId="51" headerRowBorderDxfId="52" tableBorderDxfId="50" headerRowCellStyle="Normal 2">
  <tableColumns count="2">
    <tableColumn id="1" xr3:uid="{00000000-0010-0000-0900-000001000000}" name="VEHICULO" dataDxfId="49" dataCellStyle="Normal 2"/>
    <tableColumn id="2" xr3:uid="{00000000-0010-0000-0900-000002000000}" name="CANTIDAD" dataDxfId="48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46" headerRowBorderDxfId="47" tableBorderDxfId="45">
  <tableColumns count="2">
    <tableColumn id="1" xr3:uid="{00000000-0010-0000-0A00-000001000000}" name="CONCEPTO" dataDxfId="44"/>
    <tableColumn id="2" xr3:uid="{00000000-0010-0000-0A00-000002000000}" name="Columna1" dataDxfId="43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9" totalsRowShown="0" headerRowDxfId="42" dataDxfId="40" headerRowBorderDxfId="41" tableBorderDxfId="39" totalsRowBorderDxfId="38">
  <tableColumns count="2">
    <tableColumn id="1" xr3:uid="{00000000-0010-0000-0B00-000001000000}" name="CRUCERO" dataDxfId="37"/>
    <tableColumn id="2" xr3:uid="{00000000-0010-0000-0B00-000002000000}" name="No. INCIDENTES" dataDxfId="36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35" dataDxfId="33" headerRowBorderDxfId="34" tableBorderDxfId="32">
  <tableColumns count="3">
    <tableColumn id="1" xr3:uid="{00000000-0010-0000-0C00-000001000000}" name="CONCEPTO" dataDxfId="31"/>
    <tableColumn id="2" xr3:uid="{00000000-0010-0000-0C00-000002000000}" name="NOV /23" dataDxfId="30"/>
    <tableColumn id="3" xr3:uid="{00000000-0010-0000-0C00-000003000000}" name="NOV/24" dataDxfId="29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9:I14" totalsRowShown="0" headerRowDxfId="28" dataDxfId="26" headerRowBorderDxfId="27" tableBorderDxfId="25">
  <tableColumns count="7">
    <tableColumn id="1" xr3:uid="{00000000-0010-0000-0E00-000001000000}" name="Columna1" dataDxfId="24"/>
    <tableColumn id="2" xr3:uid="{00000000-0010-0000-0E00-000002000000}" name="CUMPLIDOS" dataDxfId="23"/>
    <tableColumn id="3" xr3:uid="{00000000-0010-0000-0E00-000003000000}" name="TRABAJO COMUNITARIO" dataDxfId="22"/>
    <tableColumn id="4" xr3:uid="{00000000-0010-0000-0E00-000004000000}" name="AMONESTADOS" dataDxfId="21"/>
    <tableColumn id="5" xr3:uid="{00000000-0010-0000-0E00-000005000000}" name="PREESC. MÉDICA" dataDxfId="20"/>
    <tableColumn id="8" xr3:uid="{00000000-0010-0000-0E00-000008000000}" name="FALTA DE MERIT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G14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7:G22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E15+E16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4" dataDxfId="112" headerRowBorderDxfId="113" tableBorderDxfId="111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0" dataCellStyle="Normal 2"/>
    <tableColumn id="2" xr3:uid="{00000000-0010-0000-0100-000002000000}" name="NOV /23" dataDxfId="109" dataCellStyle="Normal 2"/>
    <tableColumn id="3" xr3:uid="{00000000-0010-0000-0100-000003000000}" name="NOV/24" dataDxfId="108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7" dataDxfId="105" headerRowBorderDxfId="106" tableBorderDxfId="104">
  <tableColumns count="3">
    <tableColumn id="1" xr3:uid="{00000000-0010-0000-0200-000001000000}" name="CONCEPTO" dataDxfId="103" dataCellStyle="Normal 2"/>
    <tableColumn id="2" xr3:uid="{00000000-0010-0000-0200-000002000000}" name="NOV /23" dataDxfId="102" dataCellStyle="Normal 2"/>
    <tableColumn id="3" xr3:uid="{00000000-0010-0000-0200-000003000000}" name="NOV/24" dataDxfId="101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0" dataDxfId="98" headerRowBorderDxfId="99" tableBorderDxfId="97">
  <tableColumns count="3">
    <tableColumn id="1" xr3:uid="{00000000-0010-0000-0300-000001000000}" name="CONCEPTO" dataDxfId="96" dataCellStyle="Normal 2"/>
    <tableColumn id="2" xr3:uid="{00000000-0010-0000-0300-000002000000}" name="NOV /23" dataDxfId="95" dataCellStyle="Normal 2"/>
    <tableColumn id="3" xr3:uid="{00000000-0010-0000-0300-000003000000}" name="NOV/24" dataDxfId="94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93" dataDxfId="91" headerRowBorderDxfId="92" tableBorderDxfId="90" headerRowCellStyle="Normal 2">
  <tableColumns count="6">
    <tableColumn id="1" xr3:uid="{00000000-0010-0000-0400-000001000000}" name="EDAD" dataDxfId="89"/>
    <tableColumn id="2" xr3:uid="{00000000-0010-0000-0400-000002000000}" name="CHOQUES" dataDxfId="88"/>
    <tableColumn id="3" xr3:uid="{00000000-0010-0000-0400-000003000000}" name="ATROPELLOS" dataDxfId="87"/>
    <tableColumn id="4" xr3:uid="{00000000-0010-0000-0400-000004000000}" name="VOLCADURAS" dataDxfId="86"/>
    <tableColumn id="5" xr3:uid="{00000000-0010-0000-0400-000005000000}" name="CAIDA DE PERSONA" dataDxfId="85"/>
    <tableColumn id="6" xr3:uid="{00000000-0010-0000-0400-000006000000}" name="COMPUTO" dataDxfId="8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83" dataDxfId="81" headerRowBorderDxfId="82" tableBorderDxfId="80" headerRowCellStyle="Normal 2" dataCellStyle="Normal 2">
  <tableColumns count="6">
    <tableColumn id="1" xr3:uid="{00000000-0010-0000-0500-000001000000}" name="HORA" dataDxfId="79"/>
    <tableColumn id="2" xr3:uid="{00000000-0010-0000-0500-000002000000}" name="CHOQUES" dataDxfId="78" dataCellStyle="Normal 2"/>
    <tableColumn id="3" xr3:uid="{00000000-0010-0000-0500-000003000000}" name="ATROPELLOS" dataDxfId="77" dataCellStyle="Normal 2"/>
    <tableColumn id="4" xr3:uid="{00000000-0010-0000-0500-000004000000}" name="VOLCADURAS" dataDxfId="76" dataCellStyle="Normal 2"/>
    <tableColumn id="5" xr3:uid="{00000000-0010-0000-0500-000005000000}" name="CAIDA DE PERSONA" dataDxfId="75" dataCellStyle="Normal 2"/>
    <tableColumn id="6" xr3:uid="{00000000-0010-0000-0500-000006000000}" name="COMPUTO" dataDxfId="74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73" dataDxfId="71" headerRowBorderDxfId="72" tableBorderDxfId="70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69"/>
    <tableColumn id="2" xr3:uid="{00000000-0010-0000-0600-000002000000}" name="ESTADO  DE EBRIEDAD" dataDxfId="68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3:C61" totalsRowShown="0" headerRowDxfId="67" dataDxfId="65" headerRowBorderDxfId="66" tableBorderDxfId="64" totalsRowBorderDxfId="63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62"/>
    <tableColumn id="2" xr3:uid="{00000000-0010-0000-0700-000002000000}" name="ESTADO  DE EBRIEDAD" dataDxfId="61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6:C68" totalsRowShown="0" headerRowDxfId="60" dataDxfId="58" headerRowBorderDxfId="59" tableBorderDxfId="57" totalsRowBorderDxfId="56" headerRowCellStyle="Normal 2">
  <autoFilter ref="B66:C68" xr:uid="{00000000-0009-0000-0100-000016000000}"/>
  <tableColumns count="2">
    <tableColumn id="1" xr3:uid="{00000000-0010-0000-0800-000001000000}" name="GENERO " dataDxfId="55" dataCellStyle="Normal 2"/>
    <tableColumn id="2" xr3:uid="{00000000-0010-0000-0800-000002000000}" name="E.E." dataDxfId="54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I11" sqref="I11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09" t="s">
        <v>158</v>
      </c>
      <c r="C2" s="309"/>
      <c r="D2" s="309"/>
      <c r="E2" s="309"/>
      <c r="F2" s="309"/>
      <c r="G2" s="309"/>
      <c r="H2" s="309"/>
    </row>
    <row r="3" spans="2:8" ht="34.5" customHeight="1">
      <c r="B3" s="309"/>
      <c r="C3" s="309"/>
      <c r="D3" s="309"/>
      <c r="E3" s="309"/>
      <c r="F3" s="309"/>
      <c r="G3" s="309"/>
      <c r="H3" s="309"/>
    </row>
    <row r="4" spans="2:8" ht="50.25" customHeight="1">
      <c r="B4" s="309"/>
      <c r="C4" s="309"/>
      <c r="D4" s="309"/>
      <c r="E4" s="309"/>
      <c r="F4" s="309"/>
      <c r="G4" s="309"/>
      <c r="H4" s="309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200" t="s">
        <v>0</v>
      </c>
      <c r="C10" s="201" t="s">
        <v>153</v>
      </c>
      <c r="D10" s="202" t="s">
        <v>159</v>
      </c>
    </row>
    <row r="11" spans="2:8" ht="30.95" customHeight="1">
      <c r="B11" s="198" t="s">
        <v>1</v>
      </c>
      <c r="C11" s="168">
        <v>281</v>
      </c>
      <c r="D11" s="154">
        <v>308</v>
      </c>
    </row>
    <row r="12" spans="2:8" ht="30.95" customHeight="1">
      <c r="B12" s="198" t="s">
        <v>2</v>
      </c>
      <c r="C12" s="168">
        <v>14</v>
      </c>
      <c r="D12" s="154">
        <v>7</v>
      </c>
    </row>
    <row r="13" spans="2:8" ht="30.95" customHeight="1">
      <c r="B13" s="198" t="s">
        <v>3</v>
      </c>
      <c r="C13" s="168">
        <v>12</v>
      </c>
      <c r="D13" s="154">
        <v>5</v>
      </c>
    </row>
    <row r="14" spans="2:8" ht="30.95" customHeight="1">
      <c r="B14" s="198" t="s">
        <v>4</v>
      </c>
      <c r="C14" s="168">
        <v>2</v>
      </c>
      <c r="D14" s="154">
        <v>1</v>
      </c>
    </row>
    <row r="15" spans="2:8" ht="12.75" customHeight="1">
      <c r="B15" s="198"/>
      <c r="C15" s="168"/>
      <c r="D15" s="154"/>
    </row>
    <row r="16" spans="2:8" ht="30.95" customHeight="1">
      <c r="B16" s="288" t="s">
        <v>5</v>
      </c>
      <c r="C16" s="289">
        <f>C11+C12+C13+C14</f>
        <v>309</v>
      </c>
      <c r="D16" s="289">
        <f>D11+D12+D13+D14</f>
        <v>321</v>
      </c>
    </row>
    <row r="17" spans="2:5" ht="12.75" customHeight="1">
      <c r="B17" s="198"/>
      <c r="C17" s="168"/>
      <c r="D17" s="154"/>
    </row>
    <row r="18" spans="2:5" ht="30.95" customHeight="1">
      <c r="B18" s="198" t="s">
        <v>6</v>
      </c>
      <c r="C18" s="168">
        <v>160</v>
      </c>
      <c r="D18" s="154">
        <v>174</v>
      </c>
    </row>
    <row r="19" spans="2:5" ht="30.95" customHeight="1">
      <c r="B19" s="199" t="s">
        <v>7</v>
      </c>
      <c r="C19" s="169">
        <v>1</v>
      </c>
      <c r="D19" s="155">
        <v>4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9"/>
  <sheetViews>
    <sheetView showGridLines="0" view="pageLayout" topLeftCell="A25" zoomScaleNormal="100" workbookViewId="0">
      <selection activeCell="D44" sqref="D44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41" t="s">
        <v>167</v>
      </c>
      <c r="D4" s="341"/>
    </row>
    <row r="5" spans="3:4" ht="12.75" customHeight="1">
      <c r="C5" s="341"/>
      <c r="D5" s="341"/>
    </row>
    <row r="6" spans="3:4" ht="24.75" customHeight="1">
      <c r="C6" s="341"/>
      <c r="D6" s="341"/>
    </row>
    <row r="7" spans="3:4" ht="10.5" customHeight="1"/>
    <row r="8" spans="3:4">
      <c r="C8" s="1" t="s">
        <v>148</v>
      </c>
    </row>
    <row r="9" spans="3:4" ht="13.5" thickBot="1"/>
    <row r="10" spans="3:4" ht="31.5" customHeight="1" thickBot="1">
      <c r="C10" s="339" t="s">
        <v>166</v>
      </c>
      <c r="D10" s="340"/>
    </row>
    <row r="11" spans="3:4" ht="15">
      <c r="C11" s="258" t="s">
        <v>104</v>
      </c>
      <c r="D11" s="259" t="s">
        <v>105</v>
      </c>
    </row>
    <row r="12" spans="3:4" ht="15.75">
      <c r="C12" s="260" t="s">
        <v>123</v>
      </c>
      <c r="D12" s="261"/>
    </row>
    <row r="13" spans="3:4" ht="15">
      <c r="C13" s="262" t="s">
        <v>171</v>
      </c>
      <c r="D13" s="263">
        <v>2</v>
      </c>
    </row>
    <row r="14" spans="3:4" ht="15">
      <c r="C14" s="264" t="s">
        <v>172</v>
      </c>
      <c r="D14" s="261">
        <v>2</v>
      </c>
    </row>
    <row r="15" spans="3:4" ht="15">
      <c r="C15" s="305" t="s">
        <v>173</v>
      </c>
      <c r="D15" s="306">
        <v>2</v>
      </c>
    </row>
    <row r="16" spans="3:4" ht="15">
      <c r="C16" s="305" t="s">
        <v>174</v>
      </c>
      <c r="D16" s="306">
        <v>2</v>
      </c>
    </row>
    <row r="17" spans="3:4" ht="15">
      <c r="C17" s="305" t="s">
        <v>175</v>
      </c>
      <c r="D17" s="306">
        <v>2</v>
      </c>
    </row>
    <row r="18" spans="3:4" ht="15">
      <c r="C18" s="264" t="s">
        <v>176</v>
      </c>
      <c r="D18" s="265">
        <v>2</v>
      </c>
    </row>
    <row r="19" spans="3:4" ht="15">
      <c r="C19" s="264" t="s">
        <v>177</v>
      </c>
      <c r="D19" s="261">
        <v>2</v>
      </c>
    </row>
    <row r="20" spans="3:4" ht="15">
      <c r="C20" s="267" t="s">
        <v>140</v>
      </c>
      <c r="D20" s="261"/>
    </row>
    <row r="21" spans="3:4" ht="15">
      <c r="C21" s="264" t="s">
        <v>178</v>
      </c>
      <c r="D21" s="266">
        <v>4</v>
      </c>
    </row>
    <row r="22" spans="3:4" ht="15">
      <c r="C22" s="264" t="s">
        <v>179</v>
      </c>
      <c r="D22" s="265">
        <v>2</v>
      </c>
    </row>
    <row r="23" spans="3:4" ht="15">
      <c r="C23" s="293" t="s">
        <v>180</v>
      </c>
      <c r="D23" s="266">
        <v>2</v>
      </c>
    </row>
    <row r="24" spans="3:4" ht="15">
      <c r="C24" s="267" t="s">
        <v>196</v>
      </c>
      <c r="D24" s="266"/>
    </row>
    <row r="25" spans="3:4" ht="15">
      <c r="C25" s="264" t="s">
        <v>181</v>
      </c>
      <c r="D25" s="266">
        <v>5</v>
      </c>
    </row>
    <row r="26" spans="3:4" ht="15">
      <c r="C26" s="264" t="s">
        <v>182</v>
      </c>
      <c r="D26" s="265">
        <v>5</v>
      </c>
    </row>
    <row r="27" spans="3:4" ht="15">
      <c r="C27" s="293" t="s">
        <v>183</v>
      </c>
      <c r="D27" s="268">
        <v>3</v>
      </c>
    </row>
    <row r="28" spans="3:4" ht="15">
      <c r="C28" s="264" t="s">
        <v>184</v>
      </c>
      <c r="D28" s="261">
        <v>3</v>
      </c>
    </row>
    <row r="29" spans="3:4" ht="15">
      <c r="C29" s="293" t="s">
        <v>185</v>
      </c>
      <c r="D29" s="261">
        <v>3</v>
      </c>
    </row>
    <row r="30" spans="3:4" ht="15">
      <c r="C30" s="264" t="s">
        <v>186</v>
      </c>
      <c r="D30" s="261"/>
    </row>
    <row r="31" spans="3:4" ht="15">
      <c r="C31" s="264" t="s">
        <v>187</v>
      </c>
      <c r="D31" s="261">
        <v>2</v>
      </c>
    </row>
    <row r="32" spans="3:4" ht="15">
      <c r="C32" s="262" t="s">
        <v>188</v>
      </c>
      <c r="D32" s="263">
        <v>2</v>
      </c>
    </row>
    <row r="33" spans="3:4" ht="15">
      <c r="C33" s="264" t="s">
        <v>189</v>
      </c>
      <c r="D33" s="261">
        <v>2</v>
      </c>
    </row>
    <row r="34" spans="3:4" ht="15">
      <c r="C34" s="264" t="s">
        <v>190</v>
      </c>
      <c r="D34" s="261">
        <v>2</v>
      </c>
    </row>
    <row r="35" spans="3:4" ht="15">
      <c r="C35" s="264" t="s">
        <v>191</v>
      </c>
      <c r="D35" s="302">
        <v>1</v>
      </c>
    </row>
    <row r="36" spans="3:4" ht="15">
      <c r="C36" s="264" t="s">
        <v>194</v>
      </c>
      <c r="D36" s="302">
        <v>1</v>
      </c>
    </row>
    <row r="37" spans="3:4" ht="15">
      <c r="C37" s="264" t="s">
        <v>192</v>
      </c>
      <c r="D37" s="261">
        <v>1</v>
      </c>
    </row>
    <row r="38" spans="3:4" ht="15">
      <c r="C38" s="307" t="s">
        <v>193</v>
      </c>
      <c r="D38" s="308">
        <v>1</v>
      </c>
    </row>
    <row r="39" spans="3:4" ht="15">
      <c r="C39" s="264" t="s">
        <v>195</v>
      </c>
      <c r="D39" s="263">
        <v>15</v>
      </c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view="pageLayout" zoomScale="75" zoomScaleNormal="100" zoomScaleSheetLayoutView="75" zoomScalePageLayoutView="75" workbookViewId="0">
      <selection activeCell="B22" sqref="B22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43" t="s">
        <v>200</v>
      </c>
      <c r="B6" s="343"/>
      <c r="C6" s="343"/>
      <c r="D6" s="343"/>
      <c r="E6" s="343"/>
      <c r="F6" s="343"/>
      <c r="G6" s="343"/>
      <c r="H6" s="343"/>
      <c r="I6" s="343"/>
      <c r="J6" s="343"/>
    </row>
    <row r="7" spans="1:15">
      <c r="A7" s="343"/>
      <c r="B7" s="343"/>
      <c r="C7" s="343"/>
      <c r="D7" s="343"/>
      <c r="E7" s="343"/>
      <c r="F7" s="343"/>
      <c r="G7" s="343"/>
      <c r="H7" s="343"/>
      <c r="I7" s="343"/>
      <c r="J7" s="343"/>
    </row>
    <row r="8" spans="1:15">
      <c r="A8" s="343"/>
      <c r="B8" s="343"/>
      <c r="C8" s="343"/>
      <c r="D8" s="343"/>
      <c r="E8" s="343"/>
      <c r="F8" s="343"/>
      <c r="G8" s="343"/>
      <c r="H8" s="343"/>
      <c r="I8" s="343"/>
      <c r="J8" s="343"/>
    </row>
    <row r="9" spans="1:15" ht="30" customHeight="1">
      <c r="A9" s="343"/>
      <c r="B9" s="343"/>
      <c r="C9" s="343"/>
      <c r="D9" s="343"/>
      <c r="E9" s="343"/>
      <c r="F9" s="343"/>
      <c r="G9" s="343"/>
      <c r="H9" s="343"/>
      <c r="I9" s="343"/>
      <c r="J9" s="343"/>
      <c r="K9" s="234"/>
      <c r="L9" s="234"/>
      <c r="M9" s="234"/>
      <c r="N9" s="234"/>
      <c r="O9" s="63"/>
    </row>
    <row r="10" spans="1:15" ht="21.75" customHeight="1"/>
    <row r="11" spans="1:15">
      <c r="A11" s="9" t="s">
        <v>8</v>
      </c>
      <c r="B11" s="10"/>
      <c r="C11" s="10"/>
    </row>
    <row r="12" spans="1:15" ht="36" customHeight="1">
      <c r="A12" s="117" t="s">
        <v>0</v>
      </c>
      <c r="B12" s="201" t="s">
        <v>153</v>
      </c>
      <c r="C12" s="202" t="s">
        <v>159</v>
      </c>
    </row>
    <row r="13" spans="1:15" ht="30.95" customHeight="1">
      <c r="A13" s="118" t="s">
        <v>18</v>
      </c>
      <c r="B13" s="287">
        <v>725</v>
      </c>
      <c r="C13" s="121">
        <v>375</v>
      </c>
    </row>
    <row r="14" spans="1:15" ht="30.95" customHeight="1">
      <c r="A14" s="119" t="s">
        <v>19</v>
      </c>
      <c r="B14" s="287">
        <v>369</v>
      </c>
      <c r="C14" s="121">
        <v>373</v>
      </c>
    </row>
    <row r="15" spans="1:15" ht="23.25" customHeight="1">
      <c r="A15" s="119" t="s">
        <v>141</v>
      </c>
      <c r="B15" s="122"/>
      <c r="C15" s="121"/>
    </row>
    <row r="16" spans="1:15" ht="9" customHeight="1">
      <c r="A16" s="116"/>
      <c r="B16" s="123"/>
      <c r="C16" s="124"/>
    </row>
    <row r="17" spans="1:3" ht="30.95" customHeight="1">
      <c r="A17" s="120" t="s">
        <v>5</v>
      </c>
      <c r="B17" s="303">
        <f>B13+B14+B15</f>
        <v>1094</v>
      </c>
      <c r="C17" s="295">
        <f>C13+C14+C15</f>
        <v>748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/>
    <row r="21" spans="1:3" ht="30.95" customHeight="1"/>
    <row r="22" spans="1:3" ht="30.95" customHeight="1">
      <c r="A22" s="11"/>
      <c r="B22" s="12"/>
      <c r="C22" s="12"/>
    </row>
    <row r="23" spans="1:3" ht="30.95" customHeight="1">
      <c r="A23" s="11"/>
      <c r="B23" s="12"/>
      <c r="C23" s="12"/>
    </row>
    <row r="24" spans="1:3" ht="30.95" customHeight="1">
      <c r="A24" s="11"/>
      <c r="B24" s="342"/>
      <c r="C24" s="342"/>
    </row>
    <row r="25" spans="1:3" ht="30.95" customHeight="1">
      <c r="A25" s="11"/>
      <c r="B25" s="12"/>
      <c r="C25" s="12"/>
    </row>
    <row r="26" spans="1:3" ht="30.9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4.5" customHeight="1">
      <c r="A28" s="11"/>
      <c r="B28" s="12"/>
      <c r="C28" s="12"/>
    </row>
    <row r="29" spans="1:3" ht="30.95" customHeight="1">
      <c r="A29" s="11"/>
      <c r="B29" s="12"/>
      <c r="C29" s="12"/>
    </row>
    <row r="30" spans="1:3" ht="30.95" customHeight="1">
      <c r="A30" s="11"/>
      <c r="B30" s="12"/>
      <c r="C30" s="12"/>
    </row>
  </sheetData>
  <mergeCells count="2">
    <mergeCell ref="A6:J9"/>
    <mergeCell ref="B24:C24"/>
  </mergeCells>
  <printOptions horizontalCentered="1"/>
  <pageMargins left="0.45" right="0" top="0.43" bottom="0" header="0" footer="0"/>
  <pageSetup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K39"/>
  <sheetViews>
    <sheetView showGridLines="0" view="pageLayout" topLeftCell="A19" zoomScaleNormal="100" workbookViewId="0">
      <selection activeCell="E31" sqref="E31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8.42578125" customWidth="1"/>
    <col min="6" max="6" width="16.85546875" customWidth="1"/>
    <col min="7" max="7" width="16.28515625" customWidth="1"/>
    <col min="8" max="8" width="17" bestFit="1" customWidth="1"/>
    <col min="9" max="9" width="12.28515625" customWidth="1"/>
  </cols>
  <sheetData>
    <row r="1" spans="3:11" ht="23.25" customHeight="1"/>
    <row r="2" spans="3:11">
      <c r="C2" s="309" t="s">
        <v>168</v>
      </c>
      <c r="D2" s="309"/>
      <c r="E2" s="309"/>
      <c r="F2" s="309"/>
      <c r="G2" s="309"/>
      <c r="H2" s="309"/>
      <c r="I2" s="309"/>
    </row>
    <row r="3" spans="3:11" ht="27" customHeight="1">
      <c r="C3" s="309"/>
      <c r="D3" s="309"/>
      <c r="E3" s="309"/>
      <c r="F3" s="309"/>
      <c r="G3" s="309"/>
      <c r="H3" s="309"/>
      <c r="I3" s="309"/>
    </row>
    <row r="4" spans="3:11" ht="18.75" customHeight="1">
      <c r="C4" s="309"/>
      <c r="D4" s="309"/>
      <c r="E4" s="309"/>
      <c r="F4" s="309"/>
      <c r="G4" s="309"/>
      <c r="H4" s="309"/>
      <c r="I4" s="309"/>
    </row>
    <row r="5" spans="3:11" ht="23.25" customHeight="1">
      <c r="D5" s="235"/>
      <c r="E5" s="235"/>
      <c r="F5" s="235"/>
      <c r="G5" s="235"/>
      <c r="H5" s="235"/>
      <c r="I5" s="235"/>
    </row>
    <row r="6" spans="3:11" ht="20.25" customHeight="1">
      <c r="D6" s="235"/>
      <c r="E6" s="235"/>
      <c r="F6" s="235"/>
      <c r="G6" s="235"/>
      <c r="H6" s="235"/>
      <c r="I6" s="235"/>
    </row>
    <row r="8" spans="3:11" ht="15.75" thickBot="1">
      <c r="C8" s="74"/>
      <c r="D8" s="74"/>
      <c r="E8" s="74"/>
      <c r="F8" s="74"/>
      <c r="G8" s="74"/>
      <c r="H8" s="74"/>
      <c r="I8" s="74"/>
      <c r="J8" s="74"/>
      <c r="K8" s="74"/>
    </row>
    <row r="9" spans="3:11" s="66" customFormat="1" ht="48.75" customHeight="1" thickBot="1">
      <c r="C9" s="280" t="s">
        <v>29</v>
      </c>
      <c r="D9" s="281" t="s">
        <v>127</v>
      </c>
      <c r="E9" s="279" t="s">
        <v>157</v>
      </c>
      <c r="F9" s="278" t="s">
        <v>128</v>
      </c>
      <c r="G9" s="279" t="s">
        <v>129</v>
      </c>
      <c r="H9" s="304" t="s">
        <v>156</v>
      </c>
      <c r="I9" s="280" t="s">
        <v>5</v>
      </c>
      <c r="J9" s="150"/>
      <c r="K9" s="150"/>
    </row>
    <row r="10" spans="3:11" ht="16.5" thickBot="1">
      <c r="C10" s="284" t="s">
        <v>130</v>
      </c>
      <c r="D10" s="282">
        <v>188</v>
      </c>
      <c r="E10" s="277">
        <v>28</v>
      </c>
      <c r="F10" s="277">
        <v>1</v>
      </c>
      <c r="G10" s="277">
        <v>3</v>
      </c>
      <c r="H10" s="196"/>
      <c r="I10" s="296">
        <f>SUM(D10:G10)</f>
        <v>220</v>
      </c>
      <c r="J10" s="74"/>
      <c r="K10" s="74"/>
    </row>
    <row r="11" spans="3:11" ht="10.5" customHeight="1" thickBot="1">
      <c r="C11" s="285"/>
      <c r="D11" s="283"/>
      <c r="E11" s="151"/>
      <c r="F11" s="151"/>
      <c r="G11" s="151"/>
      <c r="H11" s="152"/>
      <c r="I11" s="297"/>
      <c r="J11" s="74"/>
      <c r="K11" s="74"/>
    </row>
    <row r="12" spans="3:11" ht="16.5" thickBot="1">
      <c r="C12" s="285" t="s">
        <v>131</v>
      </c>
      <c r="D12" s="283">
        <v>17</v>
      </c>
      <c r="E12" s="151"/>
      <c r="F12" s="151"/>
      <c r="G12" s="151">
        <v>1</v>
      </c>
      <c r="H12" s="152"/>
      <c r="I12" s="297">
        <f>SUM(D12:G12)</f>
        <v>18</v>
      </c>
      <c r="J12" s="74"/>
      <c r="K12" s="74"/>
    </row>
    <row r="13" spans="3:11" ht="6.75" customHeight="1" thickBot="1">
      <c r="C13" s="285"/>
      <c r="D13" s="283"/>
      <c r="E13" s="151"/>
      <c r="F13" s="151"/>
      <c r="G13" s="151"/>
      <c r="H13" s="152"/>
      <c r="I13" s="297"/>
      <c r="J13" s="74"/>
      <c r="K13" s="74"/>
    </row>
    <row r="14" spans="3:11" ht="36" customHeight="1" thickBot="1">
      <c r="C14" s="276"/>
      <c r="D14" s="299">
        <f t="shared" ref="D14:H14" si="0">SUM(D10:D13)</f>
        <v>205</v>
      </c>
      <c r="E14" s="300">
        <f t="shared" si="0"/>
        <v>28</v>
      </c>
      <c r="F14" s="300">
        <f t="shared" si="0"/>
        <v>1</v>
      </c>
      <c r="G14" s="300">
        <f t="shared" si="0"/>
        <v>4</v>
      </c>
      <c r="H14" s="300">
        <f t="shared" si="0"/>
        <v>0</v>
      </c>
      <c r="I14" s="298">
        <f>SUM(D14:H14)</f>
        <v>238</v>
      </c>
      <c r="J14" s="74"/>
      <c r="K14" s="74"/>
    </row>
    <row r="15" spans="3:11" ht="15">
      <c r="C15" s="74"/>
      <c r="D15" s="74"/>
      <c r="E15" s="74"/>
      <c r="F15" s="74"/>
      <c r="G15" s="74"/>
      <c r="H15" s="74"/>
      <c r="I15" s="74"/>
      <c r="J15" s="74"/>
      <c r="K15" s="74"/>
    </row>
    <row r="16" spans="3:11" ht="15">
      <c r="C16" s="74"/>
      <c r="D16" s="74"/>
      <c r="E16" s="74"/>
      <c r="F16" s="74"/>
      <c r="G16" s="74"/>
      <c r="H16" s="74"/>
      <c r="I16" s="74"/>
      <c r="J16" s="74"/>
      <c r="K16" s="74"/>
    </row>
    <row r="17" spans="3:11" ht="15">
      <c r="C17" s="74"/>
      <c r="D17" s="74"/>
      <c r="E17" s="74"/>
      <c r="F17" s="74"/>
      <c r="G17" s="74"/>
      <c r="H17" s="74"/>
      <c r="I17" s="74"/>
      <c r="J17" s="74"/>
      <c r="K17" s="74"/>
    </row>
    <row r="18" spans="3:11" ht="15">
      <c r="C18" s="74"/>
      <c r="D18" s="74"/>
      <c r="E18" s="74"/>
      <c r="F18" s="74"/>
      <c r="G18" s="74"/>
      <c r="H18" s="74"/>
      <c r="I18" s="74"/>
      <c r="J18" s="74"/>
      <c r="K18" s="74"/>
    </row>
    <row r="19" spans="3:11" ht="15">
      <c r="C19" s="74"/>
      <c r="D19" s="74"/>
      <c r="E19" s="74"/>
      <c r="F19" s="74"/>
      <c r="G19" s="74"/>
      <c r="H19" s="74"/>
      <c r="I19" s="74"/>
      <c r="J19" s="74"/>
      <c r="K19" s="74"/>
    </row>
    <row r="20" spans="3:11" ht="15">
      <c r="C20" s="74"/>
      <c r="D20" s="74"/>
      <c r="E20" s="74"/>
      <c r="F20" s="74"/>
      <c r="G20" s="74"/>
      <c r="H20" s="74"/>
      <c r="I20" s="74"/>
      <c r="J20" s="74"/>
      <c r="K20" s="74"/>
    </row>
    <row r="21" spans="3:11" ht="15">
      <c r="C21" s="74"/>
      <c r="D21" s="74"/>
      <c r="E21" s="74"/>
      <c r="F21" s="74"/>
      <c r="G21" s="74"/>
      <c r="H21" s="74"/>
      <c r="I21" s="74"/>
      <c r="J21" s="74"/>
      <c r="K21" s="74"/>
    </row>
    <row r="22" spans="3:11" ht="15">
      <c r="C22" s="74"/>
      <c r="D22" s="74"/>
      <c r="E22" s="74"/>
      <c r="F22" s="74"/>
      <c r="G22" s="74"/>
      <c r="H22" s="74"/>
      <c r="I22" s="74"/>
      <c r="J22" s="74"/>
      <c r="K22" s="74"/>
    </row>
    <row r="23" spans="3:11" ht="15">
      <c r="J23" s="74"/>
      <c r="K23" s="74"/>
    </row>
    <row r="24" spans="3:11" ht="15">
      <c r="J24" s="74"/>
      <c r="K24" s="74"/>
    </row>
    <row r="39" spans="3:3" ht="15">
      <c r="C39" s="8"/>
    </row>
  </sheetData>
  <mergeCells count="1">
    <mergeCell ref="C2:I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32"/>
  <sheetViews>
    <sheetView showGridLines="0" view="pageLayout" topLeftCell="A10" zoomScaleNormal="100" workbookViewId="0">
      <selection activeCell="H29" sqref="H28:H29"/>
    </sheetView>
  </sheetViews>
  <sheetFormatPr baseColWidth="10" defaultRowHeight="12.75"/>
  <cols>
    <col min="1" max="1" width="6.42578125" style="80" customWidth="1"/>
    <col min="2" max="2" width="17.140625" style="80" customWidth="1"/>
    <col min="3" max="3" width="16.5703125" style="80" hidden="1" customWidth="1"/>
    <col min="4" max="4" width="15.5703125" style="80" hidden="1" customWidth="1"/>
    <col min="5" max="5" width="10.42578125" style="80" customWidth="1"/>
    <col min="6" max="6" width="10.7109375" style="80" customWidth="1"/>
    <col min="7" max="7" width="11.42578125" style="80"/>
    <col min="8" max="8" width="5.7109375" style="81" customWidth="1"/>
    <col min="9" max="9" width="11.42578125" style="81"/>
    <col min="10" max="18" width="5.7109375" style="80" customWidth="1"/>
    <col min="19" max="16384" width="11.42578125" style="80"/>
  </cols>
  <sheetData>
    <row r="1" spans="2:12" ht="5.25" customHeight="1"/>
    <row r="2" spans="2:12" ht="27.75" customHeight="1"/>
    <row r="3" spans="2:12" ht="33" customHeight="1">
      <c r="B3" s="345" t="s">
        <v>149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2:12" ht="39" customHeight="1"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</row>
    <row r="5" spans="2:12" ht="26.25" customHeight="1"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</row>
    <row r="6" spans="2:12" ht="15" customHeight="1" thickBot="1">
      <c r="B6" s="342"/>
      <c r="C6" s="342"/>
      <c r="D6" s="342"/>
      <c r="E6" s="342"/>
      <c r="F6" s="342"/>
      <c r="G6" s="342"/>
      <c r="H6" s="82"/>
      <c r="I6" s="82"/>
    </row>
    <row r="7" spans="2:12" ht="22.5" customHeight="1" thickBot="1">
      <c r="B7" s="349" t="s">
        <v>169</v>
      </c>
      <c r="C7" s="350"/>
      <c r="D7" s="350"/>
      <c r="E7" s="350"/>
      <c r="F7" s="350"/>
      <c r="G7" s="351"/>
      <c r="H7" s="83"/>
      <c r="I7" s="83"/>
    </row>
    <row r="8" spans="2:12" ht="3" customHeight="1" thickBot="1">
      <c r="B8" s="86"/>
      <c r="C8" s="87"/>
      <c r="D8" s="87"/>
      <c r="E8" s="87"/>
      <c r="F8" s="87"/>
      <c r="G8" s="88"/>
    </row>
    <row r="9" spans="2:12" s="81" customFormat="1" ht="26.25" customHeight="1" thickBot="1">
      <c r="B9" s="346" t="s">
        <v>27</v>
      </c>
      <c r="C9" s="347"/>
      <c r="D9" s="347"/>
      <c r="E9" s="347"/>
      <c r="F9" s="347"/>
      <c r="G9" s="348"/>
      <c r="H9" s="62"/>
      <c r="I9" s="62"/>
    </row>
    <row r="10" spans="2:12" ht="31.5" customHeight="1" thickBot="1">
      <c r="B10" s="153" t="s">
        <v>29</v>
      </c>
      <c r="C10" s="236" t="s">
        <v>23</v>
      </c>
      <c r="D10" s="237" t="s">
        <v>108</v>
      </c>
      <c r="E10" s="237" t="s">
        <v>25</v>
      </c>
      <c r="F10" s="238" t="s">
        <v>26</v>
      </c>
      <c r="G10" s="239" t="s">
        <v>5</v>
      </c>
      <c r="H10" s="14"/>
      <c r="I10" s="14"/>
    </row>
    <row r="11" spans="2:12" ht="24" customHeight="1">
      <c r="B11" s="240" t="s">
        <v>21</v>
      </c>
      <c r="C11" s="241"/>
      <c r="D11" s="241"/>
      <c r="E11" s="241">
        <v>3</v>
      </c>
      <c r="F11" s="241">
        <v>2</v>
      </c>
      <c r="G11" s="242">
        <f>Tabla8[[#This Row],[JUZGADO IV]]+Tabla8[[#This Row],[JUZGADO III]]+Tabla8[[#This Row],[COLEGIADO]]+Tabla8[[#This Row],[ASUNTOS INTERNOS]]</f>
        <v>5</v>
      </c>
    </row>
    <row r="12" spans="2:12" ht="24" customHeight="1">
      <c r="B12" s="243" t="s">
        <v>22</v>
      </c>
      <c r="C12" s="244"/>
      <c r="D12" s="244"/>
      <c r="E12" s="244">
        <v>1</v>
      </c>
      <c r="F12" s="244">
        <v>3</v>
      </c>
      <c r="G12" s="245">
        <f>Tabla8[[#This Row],[JUZGADO IV]]+Tabla8[[#This Row],[JUZGADO III]]+Tabla8[[#This Row],[ASUNTOS INTERNOS]]</f>
        <v>4</v>
      </c>
    </row>
    <row r="13" spans="2:12" ht="12" customHeight="1" thickBot="1">
      <c r="B13" s="246"/>
    </row>
    <row r="14" spans="2:12" ht="24" customHeight="1">
      <c r="B14" s="271" t="s">
        <v>121</v>
      </c>
      <c r="C14" s="272" t="e">
        <f>C11+#REF!+C12</f>
        <v>#REF!</v>
      </c>
      <c r="D14" s="272" t="e">
        <f>D11+#REF!+D12</f>
        <v>#REF!</v>
      </c>
      <c r="E14" s="272">
        <f>E11+E12</f>
        <v>4</v>
      </c>
      <c r="F14" s="272">
        <f>F11+F12</f>
        <v>5</v>
      </c>
      <c r="G14" s="272">
        <f>G11+G12</f>
        <v>9</v>
      </c>
    </row>
    <row r="15" spans="2:12" ht="13.5" thickBot="1">
      <c r="B15" s="79"/>
    </row>
    <row r="16" spans="2:12" ht="22.5" customHeight="1" thickBot="1">
      <c r="B16" s="346" t="s">
        <v>28</v>
      </c>
      <c r="C16" s="347"/>
      <c r="D16" s="347"/>
      <c r="E16" s="347"/>
      <c r="F16" s="347"/>
      <c r="G16" s="348"/>
      <c r="H16" s="62"/>
      <c r="I16" s="62"/>
    </row>
    <row r="17" spans="2:9" ht="32.25" customHeight="1" thickBot="1">
      <c r="B17" s="247" t="s">
        <v>29</v>
      </c>
      <c r="C17" s="248" t="s">
        <v>23</v>
      </c>
      <c r="D17" s="249" t="s">
        <v>24</v>
      </c>
      <c r="E17" s="249" t="s">
        <v>25</v>
      </c>
      <c r="F17" s="250" t="s">
        <v>26</v>
      </c>
      <c r="G17" s="251" t="s">
        <v>5</v>
      </c>
      <c r="H17" s="14"/>
      <c r="I17" s="14"/>
    </row>
    <row r="18" spans="2:9" ht="0.75" customHeight="1" thickBot="1">
      <c r="B18" s="252"/>
      <c r="C18" s="80">
        <v>0</v>
      </c>
      <c r="E18" s="80">
        <f t="shared" ref="E18" si="0">E15+E16</f>
        <v>0</v>
      </c>
      <c r="G18" s="253">
        <f>Tabla9[[#This Row],[JUZGADO IV]]+Tabla9[[#This Row],[JUZGADO III]]+Tabla9[[#This Row],[JUZGADO I]]+Tabla9[[#This Row],[ASUNTOS INTERNOS]]</f>
        <v>0</v>
      </c>
    </row>
    <row r="19" spans="2:9" ht="24" customHeight="1">
      <c r="B19" s="254" t="s">
        <v>21</v>
      </c>
      <c r="C19" s="241"/>
      <c r="D19" s="241"/>
      <c r="E19" s="241">
        <v>2</v>
      </c>
      <c r="F19" s="241">
        <v>2</v>
      </c>
      <c r="G19" s="255">
        <f>Tabla9[[#This Row],[JUZGADO IV]]+Tabla9[[#This Row],[JUZGADO III]]+Tabla9[[#This Row],[JUZGADO I]]+Tabla9[[#This Row],[ASUNTOS INTERNOS]]</f>
        <v>4</v>
      </c>
    </row>
    <row r="20" spans="2:9" ht="24" customHeight="1">
      <c r="B20" s="256" t="s">
        <v>22</v>
      </c>
      <c r="C20" s="244"/>
      <c r="D20" s="244"/>
      <c r="E20" s="244">
        <v>2</v>
      </c>
      <c r="F20" s="244">
        <v>0</v>
      </c>
      <c r="G20" s="257">
        <f>Tabla9[[#This Row],[JUZGADO IV]]+Tabla9[[#This Row],[JUZGADO III]]+Tabla9[[#This Row],[JUZGADO I]]+Tabla9[[#This Row],[ASUNTOS INTERNOS]]</f>
        <v>2</v>
      </c>
    </row>
    <row r="21" spans="2:9" ht="7.5" customHeight="1" thickBot="1"/>
    <row r="22" spans="2:9" ht="24" customHeight="1" thickBot="1">
      <c r="B22" s="269" t="s">
        <v>122</v>
      </c>
      <c r="C22" s="270" t="e">
        <f>C19+#REF!+C20</f>
        <v>#REF!</v>
      </c>
      <c r="D22" s="270" t="e">
        <f>D19+#REF!+D20</f>
        <v>#REF!</v>
      </c>
      <c r="E22" s="270">
        <f>E19+E20</f>
        <v>4</v>
      </c>
      <c r="F22" s="270">
        <f>F19+F20</f>
        <v>2</v>
      </c>
      <c r="G22" s="270">
        <f>G19+G20</f>
        <v>6</v>
      </c>
    </row>
    <row r="23" spans="2:9" ht="7.5" customHeight="1"/>
    <row r="24" spans="2:9" hidden="1"/>
    <row r="29" spans="2:9" s="85" customFormat="1">
      <c r="B29" s="84"/>
      <c r="C29" s="84"/>
      <c r="D29" s="84"/>
      <c r="H29" s="84"/>
      <c r="I29" s="84"/>
    </row>
    <row r="30" spans="2:9" s="85" customFormat="1">
      <c r="B30" s="84"/>
      <c r="C30" s="344"/>
      <c r="D30" s="344"/>
      <c r="E30" s="344"/>
      <c r="H30" s="84"/>
      <c r="I30" s="84"/>
    </row>
    <row r="31" spans="2:9" s="85" customFormat="1">
      <c r="B31" s="84"/>
      <c r="C31" s="84"/>
      <c r="D31" s="84"/>
      <c r="H31" s="84"/>
      <c r="I31" s="84"/>
    </row>
    <row r="32" spans="2:9" s="85" customFormat="1">
      <c r="B32" s="84"/>
      <c r="C32" s="84"/>
      <c r="D32" s="84"/>
      <c r="H32" s="84"/>
      <c r="I32" s="84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M28"/>
  <sheetViews>
    <sheetView showGridLines="0" tabSelected="1" view="pageLayout" zoomScaleNormal="100" workbookViewId="0">
      <selection activeCell="C24" sqref="C23:C24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09" t="s">
        <v>150</v>
      </c>
      <c r="C3" s="309"/>
      <c r="D3" s="309"/>
      <c r="E3" s="309"/>
      <c r="F3" s="309"/>
      <c r="G3" s="309"/>
      <c r="H3" s="309"/>
      <c r="I3" s="309"/>
    </row>
    <row r="4" spans="2:13">
      <c r="B4" s="309"/>
      <c r="C4" s="309"/>
      <c r="D4" s="309"/>
      <c r="E4" s="309"/>
      <c r="F4" s="309"/>
      <c r="G4" s="309"/>
      <c r="H4" s="309"/>
      <c r="I4" s="309"/>
    </row>
    <row r="5" spans="2:13">
      <c r="B5" s="309"/>
      <c r="C5" s="309"/>
      <c r="D5" s="309"/>
      <c r="E5" s="309"/>
      <c r="F5" s="309"/>
      <c r="G5" s="309"/>
      <c r="H5" s="309"/>
      <c r="I5" s="309"/>
    </row>
    <row r="6" spans="2:13" ht="12.75" customHeight="1">
      <c r="C6" s="235"/>
      <c r="D6" s="235"/>
      <c r="E6" s="235"/>
      <c r="F6" s="235"/>
      <c r="G6" s="235"/>
      <c r="H6" s="235"/>
      <c r="I6" s="235"/>
    </row>
    <row r="7" spans="2:13" ht="3" customHeight="1" thickBot="1"/>
    <row r="8" spans="2:13" s="64" customFormat="1" ht="24.75" customHeight="1" thickBot="1">
      <c r="C8" s="349" t="s">
        <v>170</v>
      </c>
      <c r="D8" s="351"/>
      <c r="E8" s="100"/>
      <c r="F8" s="100"/>
      <c r="H8" s="352"/>
      <c r="I8" s="352"/>
      <c r="J8" s="352"/>
      <c r="K8" s="352"/>
      <c r="L8" s="352"/>
      <c r="M8" s="352"/>
    </row>
    <row r="9" spans="2:13" ht="24" customHeight="1" thickBot="1">
      <c r="C9" s="273" t="s">
        <v>27</v>
      </c>
      <c r="D9" s="274" t="s">
        <v>28</v>
      </c>
    </row>
    <row r="10" spans="2:13" ht="18">
      <c r="B10" s="290" t="s">
        <v>30</v>
      </c>
      <c r="C10" s="95"/>
      <c r="D10" s="92"/>
    </row>
    <row r="11" spans="2:13" ht="8.25" customHeight="1">
      <c r="B11" s="291"/>
      <c r="C11" s="96"/>
      <c r="D11" s="93"/>
      <c r="H11" s="8"/>
      <c r="I11" s="67"/>
    </row>
    <row r="12" spans="2:13" ht="18">
      <c r="B12" s="291" t="s">
        <v>109</v>
      </c>
      <c r="C12" s="96">
        <v>2</v>
      </c>
      <c r="D12" s="93">
        <v>3</v>
      </c>
      <c r="H12" s="8"/>
      <c r="I12" s="67"/>
    </row>
    <row r="13" spans="2:13" ht="9" customHeight="1">
      <c r="B13" s="291"/>
      <c r="C13" s="96"/>
      <c r="D13" s="93"/>
      <c r="H13" s="8"/>
      <c r="I13" s="67"/>
    </row>
    <row r="14" spans="2:13" ht="18">
      <c r="B14" s="291" t="s">
        <v>22</v>
      </c>
      <c r="C14" s="96"/>
      <c r="D14" s="93"/>
      <c r="H14" s="8"/>
      <c r="I14" s="67"/>
    </row>
    <row r="15" spans="2:13" ht="3.75" customHeight="1">
      <c r="B15" s="292"/>
      <c r="C15" s="125"/>
      <c r="D15" s="126"/>
      <c r="H15" s="8"/>
      <c r="I15" s="67"/>
    </row>
    <row r="16" spans="2:13" ht="30.75">
      <c r="B16" s="292" t="s">
        <v>138</v>
      </c>
      <c r="C16" s="125"/>
      <c r="D16" s="126"/>
      <c r="H16" s="8"/>
      <c r="I16" s="67"/>
    </row>
    <row r="17" spans="2:9" ht="9.75" customHeight="1" thickBot="1">
      <c r="B17" s="65"/>
      <c r="C17" s="97"/>
      <c r="D17" s="94"/>
      <c r="H17" s="8"/>
      <c r="I17" s="67"/>
    </row>
    <row r="18" spans="2:9" ht="16.5" thickBot="1">
      <c r="B18" s="355" t="s">
        <v>5</v>
      </c>
      <c r="C18" s="98">
        <f>SUM(C10:C17)</f>
        <v>2</v>
      </c>
      <c r="D18" s="99">
        <f>SUM(D10:D17)</f>
        <v>3</v>
      </c>
      <c r="I18" s="67"/>
    </row>
    <row r="19" spans="2:9" ht="15.75">
      <c r="C19" s="66"/>
      <c r="I19" s="67"/>
    </row>
    <row r="21" spans="2:9" ht="15.75">
      <c r="C21" s="67"/>
      <c r="I21" s="67"/>
    </row>
    <row r="26" spans="2:9" ht="21.75" customHeight="1"/>
    <row r="27" spans="2:9" hidden="1"/>
    <row r="28" spans="2:9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topLeftCell="A7" zoomScale="75" zoomScaleNormal="50" zoomScaleSheetLayoutView="75" zoomScalePageLayoutView="75" workbookViewId="0">
      <selection activeCell="C20" sqref="C20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312" t="s">
        <v>160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</row>
    <row r="3" spans="1:17" ht="41.25" customHeight="1"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</row>
    <row r="4" spans="1:17" ht="15" customHeight="1">
      <c r="A4" s="203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</row>
    <row r="5" spans="1:17" ht="1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7" ht="13.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27" t="s">
        <v>13</v>
      </c>
      <c r="C9" s="201" t="s">
        <v>153</v>
      </c>
      <c r="D9" s="202" t="s">
        <v>159</v>
      </c>
    </row>
    <row r="10" spans="1:17" ht="30.95" customHeight="1">
      <c r="B10" s="128" t="s">
        <v>11</v>
      </c>
      <c r="C10" s="172">
        <v>1</v>
      </c>
      <c r="D10" s="157">
        <v>0</v>
      </c>
    </row>
    <row r="11" spans="1:17" ht="30.95" customHeight="1">
      <c r="B11" s="128" t="s">
        <v>113</v>
      </c>
      <c r="C11" s="173">
        <v>1</v>
      </c>
      <c r="D11" s="157">
        <v>1</v>
      </c>
    </row>
    <row r="12" spans="1:17" ht="30.95" customHeight="1">
      <c r="B12" s="128" t="s">
        <v>12</v>
      </c>
      <c r="C12" s="173">
        <v>24</v>
      </c>
      <c r="D12" s="157">
        <v>26</v>
      </c>
    </row>
    <row r="13" spans="1:17" ht="37.5" customHeight="1">
      <c r="B13" s="128" t="s">
        <v>10</v>
      </c>
      <c r="C13" s="173">
        <v>46</v>
      </c>
      <c r="D13" s="157">
        <v>42</v>
      </c>
    </row>
    <row r="14" spans="1:17" ht="39.75" customHeight="1">
      <c r="B14" s="128" t="s">
        <v>9</v>
      </c>
      <c r="C14" s="173">
        <v>68</v>
      </c>
      <c r="D14" s="157">
        <v>69</v>
      </c>
    </row>
    <row r="15" spans="1:17" ht="30.95" customHeight="1" thickBot="1">
      <c r="B15" s="129" t="s">
        <v>110</v>
      </c>
      <c r="C15" s="174">
        <v>169</v>
      </c>
      <c r="D15" s="159">
        <v>183</v>
      </c>
    </row>
    <row r="16" spans="1:17" ht="6.75" customHeight="1" thickBot="1">
      <c r="B16" s="156"/>
      <c r="C16" s="170"/>
      <c r="D16" s="175"/>
    </row>
    <row r="17" spans="2:4" ht="30.95" customHeight="1">
      <c r="B17" s="130" t="s">
        <v>5</v>
      </c>
      <c r="C17" s="171">
        <f>SUM(C10:C16)</f>
        <v>309</v>
      </c>
      <c r="D17" s="176">
        <f>SUM(D10:D16)</f>
        <v>321</v>
      </c>
    </row>
    <row r="18" spans="2:4" ht="11.1" customHeight="1"/>
    <row r="19" spans="2:4" ht="11.1" customHeight="1"/>
    <row r="21" spans="2:4">
      <c r="B21" s="5"/>
    </row>
    <row r="22" spans="2:4">
      <c r="B22" s="310"/>
      <c r="C22" s="310"/>
      <c r="D22" s="310"/>
    </row>
    <row r="23" spans="2:4">
      <c r="B23" s="310"/>
      <c r="C23" s="310"/>
      <c r="D23" s="310"/>
    </row>
    <row r="24" spans="2:4" ht="18.75">
      <c r="B24" s="197"/>
      <c r="C24" s="311"/>
      <c r="D24" s="311"/>
    </row>
    <row r="25" spans="2:4" ht="18.75">
      <c r="B25" s="197"/>
      <c r="C25" s="311"/>
      <c r="D25" s="311"/>
    </row>
    <row r="26" spans="2:4" ht="18.75">
      <c r="B26" s="197"/>
      <c r="C26" s="311"/>
      <c r="D26" s="311"/>
    </row>
    <row r="27" spans="2:4" ht="18.75">
      <c r="B27" s="197"/>
      <c r="C27" s="311"/>
      <c r="D27" s="311"/>
    </row>
    <row r="28" spans="2:4" ht="18.75">
      <c r="B28" s="197"/>
      <c r="C28" s="311"/>
      <c r="D28" s="311"/>
    </row>
    <row r="29" spans="2:4" ht="18.75">
      <c r="B29" s="197"/>
      <c r="C29" s="311"/>
      <c r="D29" s="311"/>
    </row>
    <row r="30" spans="2:4" ht="18.75">
      <c r="B30" s="197"/>
      <c r="C30" s="311"/>
      <c r="D30" s="311"/>
    </row>
    <row r="31" spans="2:4" ht="18.75">
      <c r="B31" s="197"/>
      <c r="C31" s="311"/>
      <c r="D31" s="311"/>
    </row>
    <row r="32" spans="2:4" ht="18.75">
      <c r="B32" s="197"/>
      <c r="C32" s="311"/>
      <c r="D32" s="311"/>
    </row>
    <row r="33" spans="2:4" ht="18.75">
      <c r="B33" s="197"/>
      <c r="C33" s="311"/>
      <c r="D33" s="311"/>
    </row>
    <row r="34" spans="2:4" ht="18.75">
      <c r="B34" s="197"/>
      <c r="C34" s="311"/>
      <c r="D34" s="311"/>
    </row>
    <row r="35" spans="2:4" ht="15.75">
      <c r="C35" s="313"/>
      <c r="D35" s="313"/>
    </row>
  </sheetData>
  <mergeCells count="14"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  <mergeCell ref="B2:L4"/>
  </mergeCells>
  <printOptions horizontalCentered="1"/>
  <pageMargins left="0.6" right="0" top="0.43" bottom="0" header="0" footer="0"/>
  <pageSetup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C20" sqref="C20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78"/>
    </row>
    <row r="2" spans="2:12" ht="18" customHeight="1"/>
    <row r="3" spans="2:12" ht="15" customHeight="1">
      <c r="B3" s="314" t="s">
        <v>197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2:12" ht="34.5" customHeight="1"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2:12" ht="15" customHeight="1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</row>
    <row r="10" spans="2:12">
      <c r="B10" s="6" t="s">
        <v>8</v>
      </c>
      <c r="C10" s="4"/>
      <c r="D10" s="4"/>
    </row>
    <row r="11" spans="2:12" ht="36" customHeight="1">
      <c r="B11" s="131" t="s">
        <v>0</v>
      </c>
      <c r="C11" s="201" t="s">
        <v>153</v>
      </c>
      <c r="D11" s="202" t="s">
        <v>159</v>
      </c>
    </row>
    <row r="12" spans="2:12" ht="30.95" customHeight="1">
      <c r="B12" s="128" t="s">
        <v>14</v>
      </c>
      <c r="C12" s="286">
        <v>28</v>
      </c>
      <c r="D12" s="177">
        <v>14</v>
      </c>
    </row>
    <row r="13" spans="2:12" ht="30.95" customHeight="1">
      <c r="B13" s="128" t="s">
        <v>15</v>
      </c>
      <c r="C13" s="286">
        <v>21</v>
      </c>
      <c r="D13" s="177">
        <v>19</v>
      </c>
    </row>
    <row r="14" spans="2:12" ht="30.95" customHeight="1">
      <c r="B14" s="128" t="s">
        <v>16</v>
      </c>
      <c r="C14" s="286">
        <v>1</v>
      </c>
      <c r="D14" s="177">
        <v>0</v>
      </c>
    </row>
    <row r="15" spans="2:12" ht="13.5" customHeight="1">
      <c r="B15" s="132"/>
      <c r="C15" s="180"/>
      <c r="D15" s="178"/>
    </row>
    <row r="16" spans="2:12" ht="30.95" customHeight="1">
      <c r="B16" s="133" t="s">
        <v>5</v>
      </c>
      <c r="C16" s="181">
        <f>C12+C13</f>
        <v>49</v>
      </c>
      <c r="D16" s="179">
        <f>D12+D13</f>
        <v>33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25" right="0.25" top="0.75" bottom="0.75" header="0.3" footer="0.3"/>
  <pageSetup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Layout" topLeftCell="A4" zoomScale="75" zoomScaleNormal="50" zoomScaleSheetLayoutView="75" zoomScalePageLayoutView="75" workbookViewId="0">
      <selection activeCell="D28" sqref="D28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14" t="s">
        <v>198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2:12" ht="21" customHeight="1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</row>
    <row r="6" spans="2:12" ht="18" customHeight="1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12" spans="2:12">
      <c r="B12" s="6" t="s">
        <v>8</v>
      </c>
      <c r="C12" s="4"/>
      <c r="D12" s="4"/>
    </row>
    <row r="13" spans="2:12" ht="36" customHeight="1">
      <c r="B13" s="131" t="s">
        <v>0</v>
      </c>
      <c r="C13" s="201" t="s">
        <v>153</v>
      </c>
      <c r="D13" s="202" t="s">
        <v>159</v>
      </c>
    </row>
    <row r="14" spans="2:12" ht="30.95" customHeight="1">
      <c r="B14" s="128" t="s">
        <v>14</v>
      </c>
      <c r="C14" s="286">
        <v>6</v>
      </c>
      <c r="D14" s="157">
        <v>2</v>
      </c>
    </row>
    <row r="15" spans="2:12" ht="30.95" customHeight="1">
      <c r="B15" s="128" t="s">
        <v>15</v>
      </c>
      <c r="C15" s="286">
        <v>4</v>
      </c>
      <c r="D15" s="157">
        <v>1</v>
      </c>
    </row>
    <row r="16" spans="2:12" ht="30.95" customHeight="1">
      <c r="B16" s="128" t="s">
        <v>16</v>
      </c>
      <c r="C16" s="286">
        <v>0</v>
      </c>
      <c r="D16" s="157">
        <v>0</v>
      </c>
    </row>
    <row r="17" spans="2:4" ht="13.5" customHeight="1">
      <c r="B17" s="132"/>
      <c r="C17" s="182"/>
      <c r="D17" s="158"/>
    </row>
    <row r="18" spans="2:4" ht="30.95" customHeight="1">
      <c r="B18" s="133" t="s">
        <v>5</v>
      </c>
      <c r="C18" s="183">
        <f>C14+C15</f>
        <v>10</v>
      </c>
      <c r="D18" s="159">
        <f>D14+D15</f>
        <v>3</v>
      </c>
    </row>
    <row r="43" spans="2:2">
      <c r="B43" s="5"/>
    </row>
  </sheetData>
  <mergeCells count="1">
    <mergeCell ref="B4:L6"/>
  </mergeCells>
  <printOptions horizontalCentered="1"/>
  <pageMargins left="0.35416666666666669" right="0" top="0.56999999999999995" bottom="0" header="0" footer="0"/>
  <pageSetup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14" zoomScaleNormal="50" zoomScaleSheetLayoutView="75" workbookViewId="0">
      <selection activeCell="B2" sqref="B2:G4"/>
    </sheetView>
  </sheetViews>
  <sheetFormatPr baseColWidth="10" defaultRowHeight="12.75"/>
  <cols>
    <col min="1" max="1" width="12.71093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38.25" customHeight="1"/>
    <row r="2" spans="1:10" ht="21.75" customHeight="1">
      <c r="B2" s="316" t="s">
        <v>199</v>
      </c>
      <c r="C2" s="316"/>
      <c r="D2" s="316"/>
      <c r="E2" s="316"/>
      <c r="F2" s="316"/>
      <c r="G2" s="316"/>
      <c r="H2" s="205"/>
      <c r="I2" s="204"/>
      <c r="J2" s="204"/>
    </row>
    <row r="3" spans="1:10" ht="18" customHeight="1">
      <c r="B3" s="316"/>
      <c r="C3" s="316"/>
      <c r="D3" s="316"/>
      <c r="E3" s="316"/>
      <c r="F3" s="316"/>
      <c r="G3" s="316"/>
      <c r="H3" s="205"/>
      <c r="I3" s="204"/>
      <c r="J3" s="204"/>
    </row>
    <row r="4" spans="1:10" ht="15.75" customHeight="1">
      <c r="A4" s="205"/>
      <c r="B4" s="316"/>
      <c r="C4" s="316"/>
      <c r="D4" s="316"/>
      <c r="E4" s="316"/>
      <c r="F4" s="316"/>
      <c r="G4" s="316"/>
      <c r="H4" s="205"/>
      <c r="I4" s="204"/>
      <c r="J4" s="204"/>
    </row>
    <row r="5" spans="1:10" ht="22.5" customHeight="1">
      <c r="A5" s="205"/>
      <c r="B5" s="205"/>
      <c r="C5" s="205"/>
      <c r="D5" s="205"/>
      <c r="E5" s="205"/>
      <c r="F5" s="205"/>
      <c r="G5" s="205"/>
      <c r="H5" s="205"/>
      <c r="I5" s="204"/>
      <c r="J5" s="204"/>
    </row>
    <row r="6" spans="1:10" ht="4.5" customHeight="1">
      <c r="A6" s="204"/>
      <c r="B6" s="204"/>
      <c r="C6" s="204"/>
      <c r="D6" s="204"/>
      <c r="E6" s="204"/>
      <c r="F6" s="204"/>
      <c r="G6" s="204"/>
      <c r="H6" s="204"/>
      <c r="I6" s="204"/>
      <c r="J6" s="204"/>
    </row>
    <row r="7" spans="1:10" hidden="1"/>
    <row r="9" spans="1:10" ht="33" customHeight="1" thickBot="1">
      <c r="B9" s="101" t="s">
        <v>58</v>
      </c>
      <c r="C9" s="102" t="s">
        <v>1</v>
      </c>
      <c r="D9" s="102" t="s">
        <v>2</v>
      </c>
      <c r="E9" s="102" t="s">
        <v>3</v>
      </c>
      <c r="F9" s="102" t="s">
        <v>32</v>
      </c>
      <c r="G9" s="103" t="s">
        <v>17</v>
      </c>
    </row>
    <row r="10" spans="1:10" ht="23.25" customHeight="1">
      <c r="B10" s="208" t="s">
        <v>59</v>
      </c>
      <c r="C10" s="104">
        <v>32</v>
      </c>
      <c r="D10" s="104">
        <v>0</v>
      </c>
      <c r="E10" s="104">
        <v>1</v>
      </c>
      <c r="F10" s="104">
        <v>0</v>
      </c>
      <c r="G10" s="104">
        <f t="shared" ref="G10:G25" si="0">SUM(C10:F10)</f>
        <v>33</v>
      </c>
    </row>
    <row r="11" spans="1:10" ht="22.5" customHeight="1">
      <c r="B11" s="209" t="s">
        <v>60</v>
      </c>
      <c r="C11" s="105">
        <v>59</v>
      </c>
      <c r="D11" s="105">
        <v>0</v>
      </c>
      <c r="E11" s="105">
        <v>1</v>
      </c>
      <c r="F11" s="105">
        <v>0</v>
      </c>
      <c r="G11" s="106">
        <f t="shared" si="0"/>
        <v>60</v>
      </c>
      <c r="H11" s="16"/>
    </row>
    <row r="12" spans="1:10" ht="30" customHeight="1">
      <c r="B12" s="209" t="s">
        <v>61</v>
      </c>
      <c r="C12" s="105">
        <v>77</v>
      </c>
      <c r="D12" s="105">
        <v>1</v>
      </c>
      <c r="E12" s="105">
        <v>3</v>
      </c>
      <c r="F12" s="105">
        <v>0</v>
      </c>
      <c r="G12" s="106">
        <f t="shared" si="0"/>
        <v>81</v>
      </c>
    </row>
    <row r="13" spans="1:10" ht="27.95" customHeight="1">
      <c r="B13" s="209" t="s">
        <v>62</v>
      </c>
      <c r="C13" s="105">
        <v>78</v>
      </c>
      <c r="D13" s="105">
        <v>2</v>
      </c>
      <c r="E13" s="105">
        <v>2</v>
      </c>
      <c r="F13" s="105">
        <v>0</v>
      </c>
      <c r="G13" s="106">
        <f t="shared" si="0"/>
        <v>82</v>
      </c>
    </row>
    <row r="14" spans="1:10" ht="27.95" customHeight="1">
      <c r="B14" s="209" t="s">
        <v>63</v>
      </c>
      <c r="C14" s="105">
        <v>67</v>
      </c>
      <c r="D14" s="105">
        <v>1</v>
      </c>
      <c r="E14" s="105">
        <v>1</v>
      </c>
      <c r="F14" s="105">
        <v>0</v>
      </c>
      <c r="G14" s="106">
        <f t="shared" si="0"/>
        <v>69</v>
      </c>
    </row>
    <row r="15" spans="1:10" ht="27.95" customHeight="1">
      <c r="B15" s="209" t="s">
        <v>64</v>
      </c>
      <c r="C15" s="105">
        <v>74</v>
      </c>
      <c r="D15" s="105">
        <v>0</v>
      </c>
      <c r="E15" s="105">
        <v>0</v>
      </c>
      <c r="F15" s="105">
        <v>0</v>
      </c>
      <c r="G15" s="106">
        <f t="shared" si="0"/>
        <v>74</v>
      </c>
    </row>
    <row r="16" spans="1:10" ht="27.95" customHeight="1">
      <c r="B16" s="209" t="s">
        <v>65</v>
      </c>
      <c r="C16" s="105">
        <v>50</v>
      </c>
      <c r="D16" s="105">
        <v>0</v>
      </c>
      <c r="E16" s="105">
        <v>0</v>
      </c>
      <c r="F16" s="105">
        <v>0</v>
      </c>
      <c r="G16" s="106">
        <f t="shared" si="0"/>
        <v>50</v>
      </c>
    </row>
    <row r="17" spans="2:7" ht="27.95" customHeight="1">
      <c r="B17" s="209" t="s">
        <v>66</v>
      </c>
      <c r="C17" s="105">
        <v>43</v>
      </c>
      <c r="D17" s="105">
        <v>0</v>
      </c>
      <c r="E17" s="105">
        <v>0</v>
      </c>
      <c r="F17" s="105">
        <v>0</v>
      </c>
      <c r="G17" s="106">
        <f t="shared" si="0"/>
        <v>43</v>
      </c>
    </row>
    <row r="18" spans="2:7" ht="27.95" customHeight="1">
      <c r="B18" s="209" t="s">
        <v>67</v>
      </c>
      <c r="C18" s="105">
        <v>28</v>
      </c>
      <c r="D18" s="105">
        <v>0</v>
      </c>
      <c r="E18" s="105">
        <v>2</v>
      </c>
      <c r="F18" s="105">
        <v>0</v>
      </c>
      <c r="G18" s="105">
        <f t="shared" si="0"/>
        <v>30</v>
      </c>
    </row>
    <row r="19" spans="2:7" ht="27.95" customHeight="1">
      <c r="B19" s="209" t="s">
        <v>68</v>
      </c>
      <c r="C19" s="105">
        <v>25</v>
      </c>
      <c r="D19" s="105">
        <v>1</v>
      </c>
      <c r="E19" s="105">
        <v>0</v>
      </c>
      <c r="F19" s="105">
        <v>0</v>
      </c>
      <c r="G19" s="105">
        <f t="shared" si="0"/>
        <v>26</v>
      </c>
    </row>
    <row r="20" spans="2:7" ht="27.95" customHeight="1">
      <c r="B20" s="209" t="s">
        <v>69</v>
      </c>
      <c r="C20" s="105">
        <v>16</v>
      </c>
      <c r="D20" s="105">
        <v>1</v>
      </c>
      <c r="E20" s="105">
        <v>1</v>
      </c>
      <c r="F20" s="105">
        <v>0</v>
      </c>
      <c r="G20" s="105">
        <f t="shared" si="0"/>
        <v>18</v>
      </c>
    </row>
    <row r="21" spans="2:7" ht="27.95" customHeight="1">
      <c r="B21" s="209" t="s">
        <v>70</v>
      </c>
      <c r="C21" s="105">
        <v>12</v>
      </c>
      <c r="D21" s="105">
        <v>0</v>
      </c>
      <c r="E21" s="105">
        <v>0</v>
      </c>
      <c r="F21" s="105">
        <v>0</v>
      </c>
      <c r="G21" s="105">
        <f t="shared" si="0"/>
        <v>12</v>
      </c>
    </row>
    <row r="22" spans="2:7" ht="27.95" customHeight="1">
      <c r="B22" s="209" t="s">
        <v>71</v>
      </c>
      <c r="C22" s="105">
        <v>5</v>
      </c>
      <c r="D22" s="105">
        <v>0</v>
      </c>
      <c r="E22" s="105">
        <v>0</v>
      </c>
      <c r="F22" s="105">
        <v>0</v>
      </c>
      <c r="G22" s="105">
        <f t="shared" si="0"/>
        <v>5</v>
      </c>
    </row>
    <row r="23" spans="2:7" ht="27.95" customHeight="1">
      <c r="B23" s="209" t="s">
        <v>72</v>
      </c>
      <c r="C23" s="105">
        <v>1</v>
      </c>
      <c r="D23" s="105">
        <v>0</v>
      </c>
      <c r="E23" s="105">
        <v>0</v>
      </c>
      <c r="F23" s="105">
        <v>0</v>
      </c>
      <c r="G23" s="105">
        <f t="shared" si="0"/>
        <v>1</v>
      </c>
    </row>
    <row r="24" spans="2:7" ht="27.95" customHeight="1">
      <c r="B24" s="209" t="s">
        <v>73</v>
      </c>
      <c r="C24" s="105">
        <v>1</v>
      </c>
      <c r="D24" s="105">
        <v>0</v>
      </c>
      <c r="E24" s="105">
        <v>0</v>
      </c>
      <c r="F24" s="105">
        <v>0</v>
      </c>
      <c r="G24" s="105">
        <f t="shared" si="0"/>
        <v>1</v>
      </c>
    </row>
    <row r="25" spans="2:7" ht="27.95" customHeight="1">
      <c r="B25" s="209" t="s">
        <v>74</v>
      </c>
      <c r="C25" s="105">
        <v>0</v>
      </c>
      <c r="D25" s="105">
        <v>0</v>
      </c>
      <c r="E25" s="105">
        <v>0</v>
      </c>
      <c r="F25" s="105">
        <v>0</v>
      </c>
      <c r="G25" s="105">
        <f t="shared" si="0"/>
        <v>0</v>
      </c>
    </row>
    <row r="26" spans="2:7" ht="12" customHeight="1" thickBot="1">
      <c r="B26" s="111"/>
      <c r="C26" s="108"/>
      <c r="D26" s="108"/>
      <c r="E26" s="108"/>
      <c r="F26" s="108"/>
      <c r="G26" s="108"/>
    </row>
    <row r="27" spans="2:7" ht="44.25" customHeight="1" thickBot="1">
      <c r="B27" s="212" t="s">
        <v>117</v>
      </c>
      <c r="C27" s="213">
        <f>SUM(C10:C26)</f>
        <v>568</v>
      </c>
      <c r="D27" s="213">
        <f>SUM(D10:D26)</f>
        <v>6</v>
      </c>
      <c r="E27" s="213">
        <f>SUM(E10:E26)</f>
        <v>11</v>
      </c>
      <c r="F27" s="213">
        <f>SUM(F10:F26)</f>
        <v>0</v>
      </c>
      <c r="G27" s="214">
        <f>SUM(C27:F27)</f>
        <v>585</v>
      </c>
    </row>
    <row r="28" spans="2:7" ht="13.5" customHeight="1">
      <c r="B28" s="211"/>
      <c r="C28" s="45"/>
      <c r="D28" s="45"/>
      <c r="E28" s="45"/>
      <c r="F28" s="45"/>
      <c r="G28" s="45"/>
    </row>
    <row r="29" spans="2:7" ht="27" customHeight="1">
      <c r="B29" s="209" t="s">
        <v>75</v>
      </c>
      <c r="C29" s="105">
        <v>2</v>
      </c>
      <c r="D29" s="105">
        <v>0</v>
      </c>
      <c r="E29" s="105">
        <v>0</v>
      </c>
      <c r="F29" s="105">
        <v>0</v>
      </c>
      <c r="G29" s="105">
        <f>Tabla12[[#This Row],[CAIDA DE PERSONA]]+Tabla12[[#This Row],[VOLCADURAS]]+Tabla12[[#This Row],[ATROPELLOS]]+Tabla12[[#This Row],[CHOQUES]]</f>
        <v>2</v>
      </c>
    </row>
    <row r="30" spans="2:7" ht="21" customHeight="1">
      <c r="B30" s="209" t="s">
        <v>76</v>
      </c>
      <c r="C30" s="105">
        <v>1</v>
      </c>
      <c r="D30" s="105">
        <v>0</v>
      </c>
      <c r="E30" s="110">
        <v>0</v>
      </c>
      <c r="F30" s="105">
        <v>0</v>
      </c>
      <c r="G30" s="105">
        <f>Tabla12[[#This Row],[CAIDA DE PERSONA]]+Tabla12[[#This Row],[VOLCADURAS]]+Tabla12[[#This Row],[ATROPELLOS]]+Tabla12[[#This Row],[CHOQUES]]</f>
        <v>1</v>
      </c>
    </row>
    <row r="31" spans="2:7" ht="18.75" customHeight="1">
      <c r="B31" s="209" t="s">
        <v>77</v>
      </c>
      <c r="C31" s="105">
        <v>3</v>
      </c>
      <c r="D31" s="105">
        <v>1</v>
      </c>
      <c r="E31" s="110">
        <v>1</v>
      </c>
      <c r="F31" s="105">
        <v>0</v>
      </c>
      <c r="G31" s="105">
        <f>Tabla12[[#This Row],[CAIDA DE PERSONA]]+Tabla12[[#This Row],[VOLCADURAS]]+Tabla12[[#This Row],[ATROPELLOS]]+Tabla12[[#This Row],[CHOQUES]]</f>
        <v>5</v>
      </c>
    </row>
    <row r="32" spans="2:7" ht="21.75" customHeight="1">
      <c r="B32" s="209" t="s">
        <v>78</v>
      </c>
      <c r="C32" s="105">
        <v>6</v>
      </c>
      <c r="D32" s="105">
        <v>0</v>
      </c>
      <c r="E32" s="105">
        <v>0</v>
      </c>
      <c r="F32" s="105">
        <v>0</v>
      </c>
      <c r="G32" s="105">
        <f>Tabla12[[#This Row],[CAIDA DE PERSONA]]+Tabla12[[#This Row],[VOLCADURAS]]+Tabla12[[#This Row],[ATROPELLOS]]+Tabla12[[#This Row],[CHOQUES]]</f>
        <v>6</v>
      </c>
    </row>
    <row r="33" spans="2:10" ht="9.75" customHeight="1" thickBot="1">
      <c r="B33" s="111"/>
      <c r="C33" s="108"/>
      <c r="D33" s="108"/>
      <c r="E33" s="108"/>
      <c r="F33" s="108"/>
      <c r="G33" s="108"/>
      <c r="J33" s="19"/>
    </row>
    <row r="34" spans="2:10" ht="32.25" customHeight="1" thickBot="1">
      <c r="B34" s="210" t="s">
        <v>79</v>
      </c>
      <c r="C34" s="109">
        <f>SUM(C29:C33)</f>
        <v>12</v>
      </c>
      <c r="D34" s="109">
        <f>SUM(D29:D33)</f>
        <v>1</v>
      </c>
      <c r="E34" s="109">
        <f>SUM(E29:E33)</f>
        <v>1</v>
      </c>
      <c r="F34" s="109">
        <f>SUM(F29:F33)</f>
        <v>0</v>
      </c>
      <c r="G34" s="44">
        <f>SUM(C34:F34)</f>
        <v>14</v>
      </c>
      <c r="J34" s="19"/>
    </row>
    <row r="35" spans="2:10" ht="9.75" customHeight="1" thickBot="1">
      <c r="B35" s="20"/>
      <c r="C35" s="19"/>
      <c r="D35" s="19"/>
      <c r="E35" s="19"/>
      <c r="F35" s="19"/>
      <c r="G35" s="19"/>
      <c r="J35" s="19"/>
    </row>
    <row r="36" spans="2:10" ht="32.25" customHeight="1" thickBot="1">
      <c r="B36" s="207" t="s">
        <v>80</v>
      </c>
      <c r="C36" s="25">
        <v>13</v>
      </c>
      <c r="D36" s="25">
        <v>0</v>
      </c>
      <c r="E36" s="26">
        <v>0</v>
      </c>
      <c r="F36" s="26">
        <v>0</v>
      </c>
      <c r="G36" s="27">
        <f>C36+D36+E36+F36</f>
        <v>13</v>
      </c>
    </row>
    <row r="37" spans="2:10" ht="30.95" customHeight="1">
      <c r="B37" s="207" t="s">
        <v>5</v>
      </c>
      <c r="C37" s="26">
        <f>C34+C27+C36</f>
        <v>593</v>
      </c>
      <c r="D37" s="26">
        <f>D36+D34+D27</f>
        <v>7</v>
      </c>
      <c r="E37" s="26">
        <f>E36+E34+E27</f>
        <v>12</v>
      </c>
      <c r="F37" s="26">
        <f>F36+F34+F27</f>
        <v>0</v>
      </c>
      <c r="G37" s="27">
        <f>C37+D37+E37+F37</f>
        <v>612</v>
      </c>
      <c r="J37" s="24"/>
    </row>
    <row r="38" spans="2:10" ht="21.75" customHeight="1"/>
    <row r="39" spans="2:10" ht="6" customHeight="1">
      <c r="C39" s="206"/>
    </row>
    <row r="40" spans="2:10" ht="25.5" customHeight="1"/>
    <row r="41" spans="2:10" ht="18.75" customHeight="1">
      <c r="C41" s="20"/>
      <c r="D41" s="19"/>
      <c r="E41" s="19"/>
      <c r="F41" s="19"/>
      <c r="G41" s="19"/>
      <c r="H41" s="19"/>
    </row>
    <row r="42" spans="2:10" ht="30.95" customHeight="1">
      <c r="D42" s="315" t="s">
        <v>120</v>
      </c>
      <c r="E42" s="315"/>
      <c r="F42" s="315"/>
      <c r="G42" s="315"/>
    </row>
    <row r="43" spans="2:10" ht="30.95" customHeight="1">
      <c r="D43" s="315"/>
      <c r="E43" s="315"/>
      <c r="F43" s="315"/>
      <c r="G43" s="315"/>
    </row>
    <row r="44" spans="2:10" ht="30.95" customHeight="1"/>
    <row r="45" spans="2:10" ht="30.95" customHeight="1">
      <c r="C45" s="22"/>
      <c r="D45" s="22"/>
      <c r="E45" s="22"/>
      <c r="F45" s="22"/>
      <c r="G45" s="22"/>
      <c r="H45" s="22"/>
    </row>
    <row r="46" spans="2:10" ht="30.95" customHeight="1">
      <c r="C46" s="16"/>
      <c r="D46" s="16"/>
      <c r="E46" s="16"/>
      <c r="F46" s="16"/>
      <c r="G46" s="16"/>
      <c r="H46" s="16"/>
    </row>
    <row r="47" spans="2:10" ht="30.95" customHeight="1">
      <c r="C47" s="7"/>
      <c r="D47" s="7"/>
      <c r="E47" s="7"/>
      <c r="F47" s="7"/>
      <c r="G47" s="7"/>
      <c r="H47" s="7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0"/>
      <c r="D52" s="19"/>
      <c r="E52" s="19"/>
      <c r="F52" s="19"/>
      <c r="G52" s="19"/>
      <c r="H52" s="19"/>
    </row>
    <row r="53" spans="3:8" ht="30.95" customHeight="1">
      <c r="C53" s="23"/>
      <c r="D53" s="18"/>
      <c r="E53" s="18"/>
      <c r="F53" s="18"/>
      <c r="G53" s="18"/>
      <c r="H53" s="18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0"/>
      <c r="D55" s="19"/>
      <c r="E55" s="19"/>
      <c r="F55" s="19"/>
      <c r="G55" s="19"/>
      <c r="H55" s="19"/>
    </row>
    <row r="56" spans="3:8" ht="30.95" customHeight="1">
      <c r="C56" s="21"/>
      <c r="D56" s="19"/>
      <c r="E56" s="19"/>
      <c r="F56" s="19"/>
      <c r="G56" s="19"/>
      <c r="H56" s="19"/>
    </row>
  </sheetData>
  <mergeCells count="2">
    <mergeCell ref="D42:G43"/>
    <mergeCell ref="B2:G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topLeftCell="A9" zoomScaleNormal="100" workbookViewId="0">
      <selection activeCell="A28" sqref="A28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27" customHeight="1">
      <c r="B2" s="317" t="s">
        <v>152</v>
      </c>
      <c r="C2" s="317"/>
      <c r="D2" s="317"/>
      <c r="E2" s="317"/>
      <c r="F2" s="317"/>
      <c r="G2" s="205"/>
    </row>
    <row r="3" spans="2:7" ht="17.25" customHeight="1">
      <c r="B3" s="317"/>
      <c r="C3" s="317"/>
      <c r="D3" s="317"/>
      <c r="E3" s="317"/>
      <c r="F3" s="317"/>
      <c r="G3" s="205"/>
    </row>
    <row r="4" spans="2:7" ht="28.5" customHeight="1">
      <c r="B4" s="317"/>
      <c r="C4" s="317"/>
      <c r="D4" s="317"/>
      <c r="E4" s="317"/>
      <c r="F4" s="317"/>
      <c r="G4" s="205"/>
    </row>
    <row r="6" spans="2:7" ht="12" customHeight="1"/>
    <row r="7" spans="2:7" ht="16.5" hidden="1" customHeight="1"/>
    <row r="8" spans="2:7" ht="1.5" hidden="1" customHeight="1"/>
    <row r="9" spans="2:7" ht="5.25" customHeight="1"/>
    <row r="10" spans="2:7">
      <c r="B10" s="16"/>
      <c r="C10" s="16"/>
      <c r="D10" s="16"/>
      <c r="E10" s="16"/>
      <c r="F10" s="16"/>
      <c r="G10" s="16"/>
    </row>
    <row r="11" spans="2:7" ht="30" customHeight="1">
      <c r="B11" s="112" t="s">
        <v>31</v>
      </c>
      <c r="C11" s="112" t="s">
        <v>1</v>
      </c>
      <c r="D11" s="112" t="s">
        <v>2</v>
      </c>
      <c r="E11" s="112" t="s">
        <v>3</v>
      </c>
      <c r="F11" s="112" t="s">
        <v>32</v>
      </c>
      <c r="G11" s="113" t="s">
        <v>17</v>
      </c>
    </row>
    <row r="12" spans="2:7" ht="27.95" customHeight="1">
      <c r="B12" s="29" t="s">
        <v>33</v>
      </c>
      <c r="C12" s="28">
        <v>5</v>
      </c>
      <c r="D12" s="28">
        <v>0</v>
      </c>
      <c r="E12" s="28">
        <v>0</v>
      </c>
      <c r="F12" s="28">
        <v>0</v>
      </c>
      <c r="G12" s="70">
        <f t="shared" ref="G12:G35" si="0">SUM(C12:F12)</f>
        <v>5</v>
      </c>
    </row>
    <row r="13" spans="2:7" ht="27.95" customHeight="1">
      <c r="B13" s="29" t="s">
        <v>34</v>
      </c>
      <c r="C13" s="28">
        <v>4</v>
      </c>
      <c r="D13" s="28">
        <v>0</v>
      </c>
      <c r="E13" s="28">
        <v>1</v>
      </c>
      <c r="F13" s="28">
        <v>0</v>
      </c>
      <c r="G13" s="70">
        <f t="shared" si="0"/>
        <v>5</v>
      </c>
    </row>
    <row r="14" spans="2:7" ht="27.95" customHeight="1">
      <c r="B14" s="29" t="s">
        <v>35</v>
      </c>
      <c r="C14" s="28">
        <v>3</v>
      </c>
      <c r="D14" s="28">
        <v>0</v>
      </c>
      <c r="E14" s="28">
        <v>0</v>
      </c>
      <c r="F14" s="28">
        <v>0</v>
      </c>
      <c r="G14" s="70">
        <f t="shared" si="0"/>
        <v>3</v>
      </c>
    </row>
    <row r="15" spans="2:7" ht="27.95" customHeight="1">
      <c r="B15" s="29" t="s">
        <v>36</v>
      </c>
      <c r="C15" s="28">
        <v>2</v>
      </c>
      <c r="D15" s="28">
        <v>0</v>
      </c>
      <c r="E15" s="28">
        <v>0</v>
      </c>
      <c r="F15" s="28">
        <v>0</v>
      </c>
      <c r="G15" s="70">
        <f t="shared" si="0"/>
        <v>2</v>
      </c>
    </row>
    <row r="16" spans="2:7" ht="27.95" customHeight="1">
      <c r="B16" s="29" t="s">
        <v>37</v>
      </c>
      <c r="C16" s="28">
        <v>2</v>
      </c>
      <c r="D16" s="28">
        <v>0</v>
      </c>
      <c r="E16" s="28">
        <v>0</v>
      </c>
      <c r="F16" s="28">
        <v>0</v>
      </c>
      <c r="G16" s="70">
        <f t="shared" si="0"/>
        <v>2</v>
      </c>
    </row>
    <row r="17" spans="2:7" ht="27.95" customHeight="1">
      <c r="B17" s="29" t="s">
        <v>38</v>
      </c>
      <c r="C17" s="28">
        <v>2</v>
      </c>
      <c r="D17" s="28">
        <v>0</v>
      </c>
      <c r="E17" s="28">
        <v>0</v>
      </c>
      <c r="F17" s="28">
        <v>0</v>
      </c>
      <c r="G17" s="70">
        <f t="shared" si="0"/>
        <v>2</v>
      </c>
    </row>
    <row r="18" spans="2:7" ht="27.95" customHeight="1">
      <c r="B18" s="29" t="s">
        <v>39</v>
      </c>
      <c r="C18" s="28">
        <v>5</v>
      </c>
      <c r="D18" s="28">
        <v>0</v>
      </c>
      <c r="E18" s="28">
        <v>0</v>
      </c>
      <c r="F18" s="28">
        <v>0</v>
      </c>
      <c r="G18" s="70">
        <f t="shared" si="0"/>
        <v>5</v>
      </c>
    </row>
    <row r="19" spans="2:7" ht="27.95" customHeight="1">
      <c r="B19" s="29" t="s">
        <v>40</v>
      </c>
      <c r="C19" s="28">
        <v>12</v>
      </c>
      <c r="D19" s="28">
        <v>0</v>
      </c>
      <c r="E19" s="28">
        <v>0</v>
      </c>
      <c r="F19" s="28">
        <v>0</v>
      </c>
      <c r="G19" s="70">
        <f t="shared" si="0"/>
        <v>12</v>
      </c>
    </row>
    <row r="20" spans="2:7" ht="27.95" customHeight="1">
      <c r="B20" s="29" t="s">
        <v>41</v>
      </c>
      <c r="C20" s="28">
        <v>24</v>
      </c>
      <c r="D20" s="28">
        <v>0</v>
      </c>
      <c r="E20" s="28">
        <v>1</v>
      </c>
      <c r="F20" s="28">
        <v>0</v>
      </c>
      <c r="G20" s="70">
        <f t="shared" si="0"/>
        <v>25</v>
      </c>
    </row>
    <row r="21" spans="2:7" ht="27.95" customHeight="1">
      <c r="B21" s="29" t="s">
        <v>42</v>
      </c>
      <c r="C21" s="28">
        <v>12</v>
      </c>
      <c r="D21" s="28">
        <v>1</v>
      </c>
      <c r="E21" s="28">
        <v>0</v>
      </c>
      <c r="F21" s="28">
        <v>0</v>
      </c>
      <c r="G21" s="70">
        <f t="shared" si="0"/>
        <v>13</v>
      </c>
    </row>
    <row r="22" spans="2:7" ht="27.95" customHeight="1">
      <c r="B22" s="29" t="s">
        <v>43</v>
      </c>
      <c r="C22" s="28">
        <v>13</v>
      </c>
      <c r="D22" s="28">
        <v>0</v>
      </c>
      <c r="E22" s="28">
        <v>1</v>
      </c>
      <c r="F22" s="28">
        <v>0</v>
      </c>
      <c r="G22" s="68">
        <f t="shared" si="0"/>
        <v>14</v>
      </c>
    </row>
    <row r="23" spans="2:7" ht="27.95" customHeight="1">
      <c r="B23" s="29" t="s">
        <v>44</v>
      </c>
      <c r="C23" s="28">
        <v>15</v>
      </c>
      <c r="D23" s="28">
        <v>0</v>
      </c>
      <c r="E23" s="28">
        <v>0</v>
      </c>
      <c r="F23" s="28">
        <v>0</v>
      </c>
      <c r="G23" s="68">
        <f t="shared" si="0"/>
        <v>15</v>
      </c>
    </row>
    <row r="24" spans="2:7" ht="27.95" customHeight="1">
      <c r="B24" s="29" t="s">
        <v>45</v>
      </c>
      <c r="C24" s="28">
        <v>15</v>
      </c>
      <c r="D24" s="28">
        <v>0</v>
      </c>
      <c r="E24" s="28">
        <v>1</v>
      </c>
      <c r="F24" s="28">
        <v>0</v>
      </c>
      <c r="G24" s="68">
        <f t="shared" si="0"/>
        <v>16</v>
      </c>
    </row>
    <row r="25" spans="2:7" ht="27.95" customHeight="1">
      <c r="B25" s="29" t="s">
        <v>46</v>
      </c>
      <c r="C25" s="28">
        <v>23</v>
      </c>
      <c r="D25" s="28">
        <v>0</v>
      </c>
      <c r="E25" s="28">
        <v>0</v>
      </c>
      <c r="F25" s="28">
        <v>0</v>
      </c>
      <c r="G25" s="68">
        <f t="shared" si="0"/>
        <v>23</v>
      </c>
    </row>
    <row r="26" spans="2:7" ht="27.95" customHeight="1">
      <c r="B26" s="29" t="s">
        <v>47</v>
      </c>
      <c r="C26" s="28">
        <v>24</v>
      </c>
      <c r="D26" s="28">
        <v>0</v>
      </c>
      <c r="E26" s="28">
        <v>0</v>
      </c>
      <c r="F26" s="28">
        <v>1</v>
      </c>
      <c r="G26" s="68">
        <f t="shared" si="0"/>
        <v>25</v>
      </c>
    </row>
    <row r="27" spans="2:7" ht="27.95" customHeight="1">
      <c r="B27" s="29" t="s">
        <v>48</v>
      </c>
      <c r="C27" s="28">
        <v>23</v>
      </c>
      <c r="D27" s="28">
        <v>1</v>
      </c>
      <c r="E27" s="28">
        <v>0</v>
      </c>
      <c r="F27" s="28">
        <v>0</v>
      </c>
      <c r="G27" s="68">
        <f t="shared" si="0"/>
        <v>24</v>
      </c>
    </row>
    <row r="28" spans="2:7" ht="27.95" customHeight="1">
      <c r="B28" s="29" t="s">
        <v>49</v>
      </c>
      <c r="C28" s="28">
        <v>22</v>
      </c>
      <c r="D28" s="28">
        <v>1</v>
      </c>
      <c r="E28" s="28">
        <v>0</v>
      </c>
      <c r="F28" s="28">
        <v>0</v>
      </c>
      <c r="G28" s="68">
        <f t="shared" si="0"/>
        <v>23</v>
      </c>
    </row>
    <row r="29" spans="2:7" ht="27.95" customHeight="1">
      <c r="B29" s="29" t="s">
        <v>50</v>
      </c>
      <c r="C29" s="28">
        <v>21</v>
      </c>
      <c r="D29" s="28">
        <v>1</v>
      </c>
      <c r="E29" s="28">
        <v>0</v>
      </c>
      <c r="F29" s="28">
        <v>0</v>
      </c>
      <c r="G29" s="68">
        <f t="shared" si="0"/>
        <v>22</v>
      </c>
    </row>
    <row r="30" spans="2:7" ht="27.95" customHeight="1">
      <c r="B30" s="29" t="s">
        <v>51</v>
      </c>
      <c r="C30" s="28">
        <v>14</v>
      </c>
      <c r="D30" s="28">
        <v>1</v>
      </c>
      <c r="E30" s="28">
        <v>0</v>
      </c>
      <c r="F30" s="28">
        <v>0</v>
      </c>
      <c r="G30" s="68">
        <f t="shared" si="0"/>
        <v>15</v>
      </c>
    </row>
    <row r="31" spans="2:7" ht="27.95" customHeight="1">
      <c r="B31" s="29" t="s">
        <v>52</v>
      </c>
      <c r="C31" s="28">
        <v>23</v>
      </c>
      <c r="D31" s="28">
        <v>1</v>
      </c>
      <c r="E31" s="28">
        <v>0</v>
      </c>
      <c r="F31" s="28">
        <v>0</v>
      </c>
      <c r="G31" s="70">
        <f t="shared" si="0"/>
        <v>24</v>
      </c>
    </row>
    <row r="32" spans="2:7" ht="27.95" customHeight="1">
      <c r="B32" s="29" t="s">
        <v>53</v>
      </c>
      <c r="C32" s="28">
        <v>18</v>
      </c>
      <c r="D32" s="28">
        <v>0</v>
      </c>
      <c r="E32" s="28">
        <v>1</v>
      </c>
      <c r="F32" s="28">
        <v>0</v>
      </c>
      <c r="G32" s="70">
        <f t="shared" si="0"/>
        <v>19</v>
      </c>
    </row>
    <row r="33" spans="2:7" ht="27.95" customHeight="1">
      <c r="B33" s="29" t="s">
        <v>54</v>
      </c>
      <c r="C33" s="28">
        <v>13</v>
      </c>
      <c r="D33" s="28">
        <v>0</v>
      </c>
      <c r="E33" s="28">
        <v>0</v>
      </c>
      <c r="F33" s="28">
        <v>0</v>
      </c>
      <c r="G33" s="70">
        <f t="shared" si="0"/>
        <v>13</v>
      </c>
    </row>
    <row r="34" spans="2:7" ht="27.95" customHeight="1">
      <c r="B34" s="29" t="s">
        <v>55</v>
      </c>
      <c r="C34" s="28">
        <v>10</v>
      </c>
      <c r="D34" s="28">
        <v>1</v>
      </c>
      <c r="E34" s="28">
        <v>0</v>
      </c>
      <c r="F34" s="28">
        <v>0</v>
      </c>
      <c r="G34" s="70">
        <f t="shared" si="0"/>
        <v>11</v>
      </c>
    </row>
    <row r="35" spans="2:7" ht="27.95" customHeight="1">
      <c r="B35" s="30" t="s">
        <v>56</v>
      </c>
      <c r="C35" s="28">
        <v>3</v>
      </c>
      <c r="D35" s="28">
        <v>0</v>
      </c>
      <c r="E35" s="28">
        <v>0</v>
      </c>
      <c r="F35" s="28">
        <v>0</v>
      </c>
      <c r="G35" s="70">
        <f t="shared" si="0"/>
        <v>3</v>
      </c>
    </row>
    <row r="36" spans="2:7" s="35" customFormat="1" ht="5.25" customHeight="1" thickBot="1">
      <c r="B36" s="107"/>
      <c r="C36" s="108"/>
      <c r="D36" s="108"/>
      <c r="E36" s="108"/>
      <c r="F36" s="108"/>
      <c r="G36" s="114" t="s">
        <v>57</v>
      </c>
    </row>
    <row r="37" spans="2:7" ht="27.95" customHeight="1" thickTop="1">
      <c r="B37" s="31" t="s">
        <v>5</v>
      </c>
      <c r="C37" s="32">
        <f>SUM(C12:C36)</f>
        <v>308</v>
      </c>
      <c r="D37" s="32">
        <f>SUM(D12:D36)</f>
        <v>7</v>
      </c>
      <c r="E37" s="32">
        <f>SUM(E12:E36)</f>
        <v>5</v>
      </c>
      <c r="F37" s="32">
        <f>SUM(F12:F35)</f>
        <v>1</v>
      </c>
      <c r="G37" s="33">
        <f>SUM(C37:F37)</f>
        <v>321</v>
      </c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17"/>
      <c r="C39" s="18"/>
      <c r="D39" s="18"/>
      <c r="E39" s="18"/>
      <c r="F39" s="18"/>
      <c r="G39" s="19"/>
    </row>
    <row r="40" spans="2:7" ht="27.95" customHeight="1">
      <c r="B40" s="20"/>
      <c r="C40" s="19"/>
      <c r="D40" s="19"/>
      <c r="E40" s="19"/>
      <c r="F40" s="19"/>
      <c r="G40" s="19"/>
    </row>
    <row r="41" spans="2:7" ht="18.75" customHeight="1">
      <c r="B41" s="17"/>
      <c r="C41" s="17"/>
      <c r="D41" s="17"/>
      <c r="E41" s="18"/>
      <c r="F41" s="18"/>
      <c r="G41" s="19"/>
    </row>
    <row r="42" spans="2:7" ht="30.95" customHeight="1">
      <c r="B42" s="20"/>
      <c r="C42" s="19"/>
      <c r="D42" s="19"/>
      <c r="E42" s="19"/>
      <c r="F42" s="19"/>
      <c r="G42" s="19"/>
    </row>
    <row r="43" spans="2:7" ht="30.95" customHeight="1">
      <c r="B43" s="21"/>
      <c r="C43" s="19"/>
      <c r="D43" s="19"/>
      <c r="E43" s="19"/>
      <c r="F43" s="19"/>
      <c r="G43" s="19"/>
    </row>
    <row r="44" spans="2:7" ht="4.5" customHeight="1">
      <c r="G44" s="19"/>
    </row>
    <row r="45" spans="2:7" ht="30.95" customHeight="1">
      <c r="G45" s="19"/>
    </row>
    <row r="46" spans="2:7" ht="30.95" customHeight="1">
      <c r="B46" s="22"/>
      <c r="C46" s="22"/>
      <c r="D46" s="22"/>
      <c r="E46" s="22"/>
      <c r="F46" s="22"/>
      <c r="G46" s="19"/>
    </row>
    <row r="47" spans="2:7" ht="30.95" customHeight="1">
      <c r="B47" s="16"/>
      <c r="C47" s="16"/>
      <c r="D47" s="16"/>
      <c r="E47" s="16"/>
      <c r="F47" s="16"/>
      <c r="G47" s="19"/>
    </row>
    <row r="48" spans="2:7" ht="30.95" customHeight="1">
      <c r="B48" s="7"/>
      <c r="C48" s="7"/>
      <c r="D48" s="7"/>
      <c r="E48" s="7"/>
      <c r="F48" s="7"/>
      <c r="G48" s="19"/>
    </row>
    <row r="49" spans="2:7" ht="30.95" customHeight="1">
      <c r="B49" s="20"/>
      <c r="C49" s="19"/>
      <c r="D49" s="19"/>
      <c r="E49" s="19"/>
      <c r="F49" s="19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3"/>
      <c r="C54" s="18"/>
      <c r="D54" s="18"/>
      <c r="E54" s="18"/>
      <c r="F54" s="18"/>
      <c r="G54" s="19"/>
    </row>
    <row r="55" spans="2:7" ht="30.95" customHeight="1">
      <c r="B55" s="20"/>
      <c r="C55" s="19"/>
      <c r="D55" s="19"/>
      <c r="E55" s="19"/>
      <c r="F55" s="19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1"/>
      <c r="C57" s="19"/>
      <c r="D57" s="19"/>
      <c r="E57" s="19"/>
      <c r="F57" s="19"/>
      <c r="G57" s="19"/>
    </row>
    <row r="58" spans="2:7" ht="15"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.75">
      <c r="G86" s="34"/>
    </row>
    <row r="87" spans="7:7" ht="15.75">
      <c r="G87" s="18"/>
    </row>
    <row r="88" spans="7:7" ht="15">
      <c r="G88" s="19"/>
    </row>
    <row r="89" spans="7:7" ht="15.75">
      <c r="G89" s="18"/>
    </row>
    <row r="90" spans="7:7" ht="15">
      <c r="G90" s="19"/>
    </row>
    <row r="91" spans="7:7" ht="15">
      <c r="G91" s="19"/>
    </row>
    <row r="92" spans="7:7" ht="15">
      <c r="G92" s="19"/>
    </row>
    <row r="95" spans="7:7" ht="15.75">
      <c r="G95" s="22"/>
    </row>
    <row r="96" spans="7:7">
      <c r="G96" s="16"/>
    </row>
    <row r="97" spans="7:7" ht="15">
      <c r="G97" s="7"/>
    </row>
    <row r="98" spans="7:7" ht="15">
      <c r="G98" s="19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.75">
      <c r="G103" s="18"/>
    </row>
    <row r="104" spans="7:7" ht="15">
      <c r="G104" s="19"/>
    </row>
    <row r="105" spans="7:7" ht="15">
      <c r="G105" s="19"/>
    </row>
    <row r="106" spans="7:7" ht="15">
      <c r="G106" s="19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9"/>
  <sheetViews>
    <sheetView showGridLines="0" view="pageLayout" topLeftCell="A67" zoomScaleNormal="100" workbookViewId="0">
      <selection activeCell="F74" sqref="F74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2" spans="2:7" ht="20.25" customHeight="1"/>
    <row r="3" spans="2:7" ht="31.5" customHeight="1">
      <c r="B3" s="318" t="s">
        <v>144</v>
      </c>
      <c r="C3" s="318"/>
      <c r="D3" s="318"/>
      <c r="E3" s="318"/>
      <c r="F3" s="318"/>
      <c r="G3" s="318"/>
    </row>
    <row r="4" spans="2:7" ht="28.5" customHeight="1">
      <c r="B4" s="318"/>
      <c r="C4" s="318"/>
      <c r="D4" s="318"/>
      <c r="E4" s="318"/>
      <c r="F4" s="318"/>
      <c r="G4" s="318"/>
    </row>
    <row r="5" spans="2:7">
      <c r="B5" s="318"/>
      <c r="C5" s="318"/>
      <c r="D5" s="318"/>
      <c r="E5" s="318"/>
      <c r="F5" s="318"/>
      <c r="G5" s="318"/>
    </row>
    <row r="8" spans="2:7" ht="8.25" customHeight="1" thickBot="1"/>
    <row r="9" spans="2:7" ht="30" customHeight="1" thickBot="1">
      <c r="B9" s="320" t="s">
        <v>161</v>
      </c>
      <c r="C9" s="321"/>
      <c r="D9" s="321"/>
      <c r="E9" s="321"/>
      <c r="F9" s="321"/>
      <c r="G9" s="322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15" t="s">
        <v>31</v>
      </c>
      <c r="C11" s="115" t="s">
        <v>111</v>
      </c>
    </row>
    <row r="12" spans="2:7" ht="27.95" customHeight="1">
      <c r="B12" s="29" t="s">
        <v>33</v>
      </c>
      <c r="C12" s="28">
        <v>2</v>
      </c>
    </row>
    <row r="13" spans="2:7" ht="27.95" customHeight="1">
      <c r="B13" s="29" t="s">
        <v>34</v>
      </c>
      <c r="C13" s="28">
        <v>2</v>
      </c>
    </row>
    <row r="14" spans="2:7" ht="27.95" customHeight="1">
      <c r="B14" s="29" t="s">
        <v>35</v>
      </c>
      <c r="C14" s="69">
        <v>1</v>
      </c>
    </row>
    <row r="15" spans="2:7" ht="27.95" customHeight="1">
      <c r="B15" s="29" t="s">
        <v>36</v>
      </c>
      <c r="C15" s="69">
        <v>1</v>
      </c>
    </row>
    <row r="16" spans="2:7" ht="27.95" customHeight="1">
      <c r="B16" s="29" t="s">
        <v>37</v>
      </c>
      <c r="C16" s="28">
        <v>2</v>
      </c>
    </row>
    <row r="17" spans="2:3" ht="27.95" customHeight="1">
      <c r="B17" s="29" t="s">
        <v>38</v>
      </c>
      <c r="C17" s="28">
        <v>1</v>
      </c>
    </row>
    <row r="18" spans="2:3" ht="27.95" customHeight="1">
      <c r="B18" s="29" t="s">
        <v>39</v>
      </c>
      <c r="C18" s="28">
        <v>0</v>
      </c>
    </row>
    <row r="19" spans="2:3" ht="27.95" customHeight="1">
      <c r="B19" s="29" t="s">
        <v>40</v>
      </c>
      <c r="C19" s="28">
        <v>1</v>
      </c>
    </row>
    <row r="20" spans="2:3" ht="27.95" customHeight="1">
      <c r="B20" s="29" t="s">
        <v>41</v>
      </c>
      <c r="C20" s="28">
        <v>0</v>
      </c>
    </row>
    <row r="21" spans="2:3" ht="27.95" customHeight="1">
      <c r="B21" s="29" t="s">
        <v>42</v>
      </c>
      <c r="C21" s="28">
        <v>1</v>
      </c>
    </row>
    <row r="22" spans="2:3" ht="27.95" customHeight="1">
      <c r="B22" s="29" t="s">
        <v>43</v>
      </c>
      <c r="C22" s="28">
        <v>1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1</v>
      </c>
    </row>
    <row r="25" spans="2:3" ht="27.95" customHeight="1">
      <c r="B25" s="29" t="s">
        <v>46</v>
      </c>
      <c r="C25" s="28">
        <v>0</v>
      </c>
    </row>
    <row r="26" spans="2:3" ht="27.95" customHeight="1">
      <c r="B26" s="29" t="s">
        <v>47</v>
      </c>
      <c r="C26" s="28">
        <v>0</v>
      </c>
    </row>
    <row r="27" spans="2:3" ht="27.95" customHeight="1">
      <c r="B27" s="29" t="s">
        <v>48</v>
      </c>
      <c r="C27" s="28">
        <v>0</v>
      </c>
    </row>
    <row r="28" spans="2:3" ht="27.95" customHeight="1">
      <c r="B28" s="29" t="s">
        <v>49</v>
      </c>
      <c r="C28" s="28">
        <v>0</v>
      </c>
    </row>
    <row r="29" spans="2:3" ht="27.95" customHeight="1">
      <c r="B29" s="29" t="s">
        <v>50</v>
      </c>
      <c r="C29" s="28">
        <v>1</v>
      </c>
    </row>
    <row r="30" spans="2:3" ht="27.95" customHeight="1">
      <c r="B30" s="29" t="s">
        <v>51</v>
      </c>
      <c r="C30" s="28">
        <v>1</v>
      </c>
    </row>
    <row r="31" spans="2:3" ht="27.95" customHeight="1">
      <c r="B31" s="29" t="s">
        <v>52</v>
      </c>
      <c r="C31" s="28">
        <v>2</v>
      </c>
    </row>
    <row r="32" spans="2:3" ht="27.95" customHeight="1">
      <c r="B32" s="29" t="s">
        <v>53</v>
      </c>
      <c r="C32" s="28">
        <v>4</v>
      </c>
    </row>
    <row r="33" spans="2:9" ht="27.95" customHeight="1">
      <c r="B33" s="29" t="s">
        <v>54</v>
      </c>
      <c r="C33" s="69">
        <v>2</v>
      </c>
    </row>
    <row r="34" spans="2:9" ht="27.95" customHeight="1">
      <c r="B34" s="29" t="s">
        <v>55</v>
      </c>
      <c r="C34" s="28">
        <v>2</v>
      </c>
    </row>
    <row r="35" spans="2:9" ht="27.95" customHeight="1">
      <c r="B35" s="30" t="s">
        <v>56</v>
      </c>
      <c r="C35" s="28">
        <v>1</v>
      </c>
    </row>
    <row r="36" spans="2:9" s="35" customFormat="1" ht="12.75" customHeight="1" thickBot="1">
      <c r="B36" s="160"/>
      <c r="C36" s="161"/>
    </row>
    <row r="37" spans="2:9" ht="27.95" customHeight="1" thickTop="1">
      <c r="B37" s="162" t="s">
        <v>5</v>
      </c>
      <c r="C37" s="184">
        <f>SUM(C12:C36)</f>
        <v>26</v>
      </c>
    </row>
    <row r="38" spans="2:9" ht="27.95" customHeight="1">
      <c r="B38" s="17"/>
      <c r="C38" s="18"/>
      <c r="D38" s="18"/>
      <c r="E38" s="18"/>
      <c r="F38" s="18"/>
      <c r="G38" s="19"/>
    </row>
    <row r="39" spans="2:9" ht="11.25" customHeight="1">
      <c r="B39" s="20"/>
      <c r="C39" s="19"/>
      <c r="D39" s="19"/>
      <c r="E39" s="19"/>
      <c r="F39" s="19"/>
      <c r="G39" s="19"/>
    </row>
    <row r="40" spans="2:9" ht="6" customHeight="1">
      <c r="B40" s="20"/>
      <c r="C40" s="19"/>
      <c r="D40" s="19"/>
      <c r="E40" s="19"/>
      <c r="F40" s="19"/>
      <c r="G40" s="19"/>
    </row>
    <row r="41" spans="2:9" ht="30.95" customHeight="1">
      <c r="B41" s="319" t="s">
        <v>162</v>
      </c>
      <c r="C41" s="319"/>
      <c r="D41" s="319"/>
      <c r="E41" s="319"/>
      <c r="F41" s="319"/>
      <c r="G41" s="319"/>
      <c r="H41" s="222"/>
      <c r="I41" s="222"/>
    </row>
    <row r="42" spans="2:9" ht="30.95" customHeight="1">
      <c r="G42" s="19"/>
    </row>
    <row r="43" spans="2:9" ht="33" customHeight="1">
      <c r="B43" s="217" t="s">
        <v>58</v>
      </c>
      <c r="C43" s="218" t="s">
        <v>111</v>
      </c>
      <c r="G43" s="19"/>
    </row>
    <row r="44" spans="2:9" ht="25.5" customHeight="1">
      <c r="B44" s="219" t="s">
        <v>114</v>
      </c>
      <c r="C44" s="220">
        <v>0</v>
      </c>
      <c r="D44" s="22"/>
      <c r="E44" s="22"/>
      <c r="F44" s="22"/>
      <c r="G44" s="19"/>
    </row>
    <row r="45" spans="2:9" ht="21.95" customHeight="1">
      <c r="B45" s="219" t="s">
        <v>59</v>
      </c>
      <c r="C45" s="163">
        <v>0</v>
      </c>
      <c r="D45" s="16"/>
      <c r="E45" s="16"/>
      <c r="F45" s="16"/>
      <c r="G45" s="19"/>
    </row>
    <row r="46" spans="2:9" ht="21.95" customHeight="1">
      <c r="B46" s="219" t="s">
        <v>60</v>
      </c>
      <c r="C46" s="164">
        <v>1</v>
      </c>
      <c r="D46" s="7"/>
      <c r="E46" s="7"/>
      <c r="F46" s="7"/>
      <c r="G46" s="19"/>
    </row>
    <row r="47" spans="2:9" ht="21.95" customHeight="1">
      <c r="B47" s="219" t="s">
        <v>61</v>
      </c>
      <c r="C47" s="164">
        <v>3</v>
      </c>
      <c r="D47" s="19"/>
      <c r="E47" s="19"/>
      <c r="F47" s="19"/>
      <c r="G47" s="19"/>
    </row>
    <row r="48" spans="2:9" ht="21.95" customHeight="1">
      <c r="B48" s="219" t="s">
        <v>62</v>
      </c>
      <c r="C48" s="164">
        <v>3</v>
      </c>
      <c r="D48" s="19"/>
      <c r="E48" s="19"/>
      <c r="F48" s="19"/>
      <c r="G48" s="19"/>
    </row>
    <row r="49" spans="2:7" ht="21.95" customHeight="1">
      <c r="B49" s="219" t="s">
        <v>63</v>
      </c>
      <c r="C49" s="165">
        <v>7</v>
      </c>
      <c r="D49" s="19"/>
      <c r="E49" s="19"/>
      <c r="F49" s="19"/>
      <c r="G49" s="19"/>
    </row>
    <row r="50" spans="2:7" ht="21.95" customHeight="1">
      <c r="B50" s="219" t="s">
        <v>64</v>
      </c>
      <c r="C50" s="163">
        <v>6</v>
      </c>
      <c r="D50" s="19"/>
      <c r="E50" s="19"/>
      <c r="F50" s="19"/>
      <c r="G50" s="19"/>
    </row>
    <row r="51" spans="2:7" ht="21.95" customHeight="1">
      <c r="B51" s="219" t="s">
        <v>65</v>
      </c>
      <c r="C51" s="163">
        <v>3</v>
      </c>
      <c r="D51" s="19"/>
      <c r="E51" s="19"/>
      <c r="F51" s="19"/>
      <c r="G51" s="19"/>
    </row>
    <row r="52" spans="2:7" ht="21.95" customHeight="1">
      <c r="B52" s="219" t="s">
        <v>66</v>
      </c>
      <c r="C52" s="163">
        <v>0</v>
      </c>
      <c r="D52" s="18"/>
      <c r="E52" s="18"/>
      <c r="F52" s="18"/>
      <c r="G52" s="19"/>
    </row>
    <row r="53" spans="2:7" ht="21.95" customHeight="1">
      <c r="B53" s="219" t="s">
        <v>67</v>
      </c>
      <c r="C53" s="163">
        <v>2</v>
      </c>
      <c r="D53" s="19"/>
      <c r="E53" s="19"/>
      <c r="F53" s="19"/>
      <c r="G53" s="19"/>
    </row>
    <row r="54" spans="2:7" ht="21.95" customHeight="1">
      <c r="B54" s="219" t="s">
        <v>68</v>
      </c>
      <c r="C54" s="163">
        <v>0</v>
      </c>
      <c r="D54" s="19"/>
      <c r="E54" s="19"/>
      <c r="F54" s="19"/>
      <c r="G54" s="19"/>
    </row>
    <row r="55" spans="2:7" ht="21.95" customHeight="1">
      <c r="B55" s="219" t="s">
        <v>69</v>
      </c>
      <c r="C55" s="163">
        <v>1</v>
      </c>
      <c r="D55" s="19"/>
      <c r="E55" s="19"/>
      <c r="F55" s="19"/>
      <c r="G55" s="19"/>
    </row>
    <row r="56" spans="2:7" ht="21.95" customHeight="1">
      <c r="B56" s="219" t="s">
        <v>70</v>
      </c>
      <c r="C56" s="163">
        <v>0</v>
      </c>
      <c r="G56" s="19"/>
    </row>
    <row r="57" spans="2:7" ht="21.95" customHeight="1">
      <c r="B57" s="219" t="s">
        <v>71</v>
      </c>
      <c r="C57" s="163">
        <v>0</v>
      </c>
      <c r="G57" s="19"/>
    </row>
    <row r="58" spans="2:7" ht="21.95" customHeight="1">
      <c r="B58" s="219" t="s">
        <v>72</v>
      </c>
      <c r="C58" s="163">
        <v>0</v>
      </c>
      <c r="G58" s="19"/>
    </row>
    <row r="59" spans="2:7" ht="21.95" customHeight="1">
      <c r="B59" s="219" t="s">
        <v>73</v>
      </c>
      <c r="C59" s="163">
        <v>0</v>
      </c>
      <c r="G59" s="19"/>
    </row>
    <row r="60" spans="2:7" ht="21.95" customHeight="1">
      <c r="B60" s="219" t="s">
        <v>107</v>
      </c>
      <c r="C60" s="163">
        <v>0</v>
      </c>
      <c r="G60" s="19"/>
    </row>
    <row r="61" spans="2:7" ht="21.95" customHeight="1">
      <c r="B61" s="166" t="s">
        <v>5</v>
      </c>
      <c r="C61" s="167">
        <f>SUM(C44:C60)</f>
        <v>26</v>
      </c>
      <c r="G61" s="19"/>
    </row>
    <row r="62" spans="2:7" ht="21.95" customHeight="1">
      <c r="G62" s="19"/>
    </row>
    <row r="63" spans="2:7" ht="9.75" customHeight="1" thickBot="1">
      <c r="G63" s="19"/>
    </row>
    <row r="64" spans="2:7" ht="57" customHeight="1">
      <c r="B64" s="325" t="s">
        <v>118</v>
      </c>
      <c r="C64" s="326"/>
      <c r="D64" s="59"/>
      <c r="G64" s="19"/>
    </row>
    <row r="65" spans="2:7" ht="13.5" customHeight="1">
      <c r="B65" s="327" t="s">
        <v>151</v>
      </c>
      <c r="C65" s="327"/>
      <c r="G65" s="19"/>
    </row>
    <row r="66" spans="2:7" ht="21.95" customHeight="1">
      <c r="B66" s="215" t="s">
        <v>119</v>
      </c>
      <c r="C66" s="216" t="s">
        <v>103</v>
      </c>
      <c r="G66" s="19"/>
    </row>
    <row r="67" spans="2:7" ht="27" customHeight="1">
      <c r="B67" s="51" t="s">
        <v>101</v>
      </c>
      <c r="C67" s="52">
        <v>21</v>
      </c>
      <c r="G67" s="19"/>
    </row>
    <row r="68" spans="2:7" ht="21.95" customHeight="1">
      <c r="B68" s="53" t="s">
        <v>102</v>
      </c>
      <c r="C68" s="54">
        <v>5</v>
      </c>
      <c r="G68" s="19"/>
    </row>
    <row r="69" spans="2:7" ht="21.95" customHeight="1">
      <c r="G69" s="19"/>
    </row>
    <row r="70" spans="2:7" ht="15.75" thickBot="1">
      <c r="G70" s="19"/>
    </row>
    <row r="71" spans="2:7" ht="15.75" thickBot="1">
      <c r="B71" s="323" t="s">
        <v>106</v>
      </c>
      <c r="C71" s="324"/>
      <c r="G71" s="19"/>
    </row>
    <row r="72" spans="2:7" ht="15">
      <c r="B72" s="55" t="s">
        <v>14</v>
      </c>
      <c r="C72" s="56">
        <v>24</v>
      </c>
      <c r="G72" s="19"/>
    </row>
    <row r="73" spans="2:7" ht="15.75" thickBot="1">
      <c r="B73" s="57" t="s">
        <v>15</v>
      </c>
      <c r="C73" s="58">
        <v>2</v>
      </c>
      <c r="G73" s="19"/>
    </row>
    <row r="74" spans="2:7" ht="27.75" customHeight="1">
      <c r="G74" s="19"/>
    </row>
    <row r="75" spans="2:7" ht="15">
      <c r="G75" s="19"/>
    </row>
    <row r="76" spans="2:7" ht="15">
      <c r="G76" s="19"/>
    </row>
    <row r="77" spans="2:7" ht="15">
      <c r="G77" s="19"/>
    </row>
    <row r="78" spans="2:7" ht="15">
      <c r="G78" s="19"/>
    </row>
    <row r="79" spans="2:7" ht="15.75">
      <c r="G79" s="34"/>
    </row>
    <row r="80" spans="2:7" ht="15.75">
      <c r="G80" s="18"/>
    </row>
    <row r="81" spans="7:7" ht="15">
      <c r="G81" s="19"/>
    </row>
    <row r="82" spans="7:7" ht="15.75">
      <c r="G82" s="18"/>
    </row>
    <row r="83" spans="7:7" ht="15">
      <c r="G83" s="19"/>
    </row>
    <row r="84" spans="7:7" ht="15">
      <c r="G84" s="19"/>
    </row>
    <row r="85" spans="7:7" ht="15">
      <c r="G85" s="19"/>
    </row>
    <row r="88" spans="7:7" ht="15.75">
      <c r="G88" s="22"/>
    </row>
    <row r="89" spans="7:7">
      <c r="G89" s="16"/>
    </row>
    <row r="90" spans="7:7" ht="15">
      <c r="G90" s="7"/>
    </row>
    <row r="91" spans="7:7" ht="15">
      <c r="G91" s="19"/>
    </row>
    <row r="92" spans="7:7" ht="15">
      <c r="G92" s="19"/>
    </row>
    <row r="93" spans="7:7" ht="15">
      <c r="G93" s="19"/>
    </row>
    <row r="94" spans="7:7" ht="15">
      <c r="G94" s="19"/>
    </row>
    <row r="95" spans="7:7" ht="15">
      <c r="G95" s="19"/>
    </row>
    <row r="96" spans="7:7" ht="15.75">
      <c r="G96" s="18"/>
    </row>
    <row r="97" spans="7:7" ht="15">
      <c r="G97" s="19"/>
    </row>
    <row r="98" spans="7:7" ht="15">
      <c r="G98" s="19"/>
    </row>
    <row r="99" spans="7:7" ht="15">
      <c r="G99" s="19"/>
    </row>
  </sheetData>
  <mergeCells count="6">
    <mergeCell ref="B3:G5"/>
    <mergeCell ref="B41:G41"/>
    <mergeCell ref="B9:G9"/>
    <mergeCell ref="B71:C71"/>
    <mergeCell ref="B64:C64"/>
    <mergeCell ref="B65:C65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0"/>
  <sheetViews>
    <sheetView showGridLines="0" view="pageLayout" topLeftCell="A28" zoomScaleNormal="100" workbookViewId="0">
      <selection activeCell="C43" sqref="C43"/>
    </sheetView>
  </sheetViews>
  <sheetFormatPr baseColWidth="10" defaultRowHeight="12.75"/>
  <cols>
    <col min="1" max="1" width="4.7109375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2" spans="2:7" ht="59.25" customHeight="1"/>
    <row r="3" spans="2:7" ht="26.25">
      <c r="B3" s="221" t="s">
        <v>145</v>
      </c>
      <c r="C3" s="221"/>
    </row>
    <row r="4" spans="2:7" ht="26.25">
      <c r="B4" s="221"/>
      <c r="C4" s="221"/>
    </row>
    <row r="5" spans="2:7" ht="2.25" customHeight="1">
      <c r="B5" s="221"/>
      <c r="C5" s="221"/>
      <c r="D5" s="232"/>
      <c r="E5" s="232"/>
      <c r="F5" s="232"/>
      <c r="G5" s="232"/>
    </row>
    <row r="6" spans="2:7" ht="7.5" hidden="1" customHeight="1">
      <c r="D6" s="232"/>
      <c r="E6" s="232"/>
      <c r="F6" s="232"/>
      <c r="G6" s="232"/>
    </row>
    <row r="7" spans="2:7" ht="12.75" hidden="1" customHeight="1">
      <c r="D7" s="232"/>
      <c r="E7" s="232"/>
      <c r="F7" s="232"/>
      <c r="G7" s="232"/>
    </row>
    <row r="8" spans="2:7" ht="1.5" hidden="1" customHeight="1"/>
    <row r="9" spans="2:7" ht="14.25" hidden="1" customHeight="1"/>
    <row r="10" spans="2:7" ht="3" customHeight="1">
      <c r="B10" s="89"/>
      <c r="C10" s="90"/>
    </row>
    <row r="11" spans="2:7" ht="36" customHeight="1">
      <c r="B11" s="223" t="s">
        <v>81</v>
      </c>
      <c r="C11" s="224" t="s">
        <v>82</v>
      </c>
    </row>
    <row r="12" spans="2:7" ht="27.95" customHeight="1">
      <c r="B12" s="36" t="s">
        <v>83</v>
      </c>
      <c r="C12" s="37">
        <v>506</v>
      </c>
    </row>
    <row r="13" spans="2:7" ht="27.95" customHeight="1">
      <c r="B13" s="36" t="s">
        <v>84</v>
      </c>
      <c r="C13" s="37">
        <v>432</v>
      </c>
    </row>
    <row r="14" spans="2:7" ht="27.95" customHeight="1">
      <c r="B14" s="36" t="s">
        <v>85</v>
      </c>
      <c r="C14" s="37">
        <v>436</v>
      </c>
    </row>
    <row r="15" spans="2:7" ht="27.95" customHeight="1">
      <c r="B15" s="36" t="s">
        <v>86</v>
      </c>
      <c r="C15" s="37">
        <v>0</v>
      </c>
    </row>
    <row r="16" spans="2:7" ht="27.95" customHeight="1">
      <c r="B16" s="36" t="s">
        <v>87</v>
      </c>
      <c r="C16" s="37">
        <v>204</v>
      </c>
    </row>
    <row r="17" spans="2:3" ht="27.95" customHeight="1" thickBot="1">
      <c r="B17" s="38" t="s">
        <v>88</v>
      </c>
      <c r="C17" s="39">
        <v>40</v>
      </c>
    </row>
    <row r="18" spans="2:3" ht="4.5" customHeight="1" thickBot="1">
      <c r="B18" s="134"/>
      <c r="C18" s="135"/>
    </row>
    <row r="19" spans="2:3" ht="33.75" customHeight="1" thickBot="1">
      <c r="B19" s="227" t="s">
        <v>100</v>
      </c>
      <c r="C19" s="228" t="s">
        <v>163</v>
      </c>
    </row>
    <row r="20" spans="2:3" ht="3.75" customHeight="1" thickBot="1">
      <c r="B20" s="136"/>
      <c r="C20" s="137"/>
    </row>
    <row r="21" spans="2:3" ht="27.95" customHeight="1">
      <c r="B21" s="40" t="s">
        <v>89</v>
      </c>
      <c r="C21" s="41" t="s">
        <v>82</v>
      </c>
    </row>
    <row r="22" spans="2:3" ht="27.95" customHeight="1">
      <c r="B22" s="36" t="s">
        <v>90</v>
      </c>
      <c r="C22" s="42">
        <v>570</v>
      </c>
    </row>
    <row r="23" spans="2:3" ht="27.95" customHeight="1">
      <c r="B23" s="36" t="s">
        <v>91</v>
      </c>
      <c r="C23" s="42">
        <v>0</v>
      </c>
    </row>
    <row r="24" spans="2:3" ht="27.95" customHeight="1">
      <c r="B24" s="47" t="s">
        <v>92</v>
      </c>
      <c r="C24" s="49">
        <v>62</v>
      </c>
    </row>
    <row r="25" spans="2:3" ht="27.95" customHeight="1">
      <c r="B25" s="48" t="s">
        <v>93</v>
      </c>
      <c r="C25" s="50">
        <v>0</v>
      </c>
    </row>
    <row r="26" spans="2:3" ht="27.95" customHeight="1">
      <c r="B26" s="48" t="s">
        <v>94</v>
      </c>
      <c r="C26" s="50">
        <v>6</v>
      </c>
    </row>
    <row r="27" spans="2:3" ht="27.95" customHeight="1">
      <c r="B27" s="48" t="s">
        <v>95</v>
      </c>
      <c r="C27" s="50">
        <v>0</v>
      </c>
    </row>
    <row r="28" spans="2:3" ht="27.95" customHeight="1">
      <c r="B28" s="48" t="s">
        <v>125</v>
      </c>
      <c r="C28" s="50">
        <v>2</v>
      </c>
    </row>
    <row r="29" spans="2:3" ht="32.25" customHeight="1" thickBot="1">
      <c r="B29" s="225"/>
      <c r="C29" s="226"/>
    </row>
    <row r="30" spans="2:3" ht="10.5" customHeight="1" thickBot="1">
      <c r="B30" s="138"/>
      <c r="C30" s="139"/>
    </row>
    <row r="31" spans="2:3" ht="22.5" customHeight="1" thickBot="1">
      <c r="B31" s="43" t="s">
        <v>112</v>
      </c>
      <c r="C31" s="44">
        <f>C22+C24+C26+C27+C28+C23+C25</f>
        <v>640</v>
      </c>
    </row>
    <row r="32" spans="2:3" ht="17.25" customHeight="1" thickBot="1">
      <c r="B32" s="140"/>
      <c r="C32" s="141"/>
    </row>
    <row r="33" spans="2:3" ht="25.5" customHeight="1" thickBot="1">
      <c r="B33" s="301" t="s">
        <v>139</v>
      </c>
      <c r="C33" s="229" t="s">
        <v>164</v>
      </c>
    </row>
    <row r="34" spans="2:3" ht="15.75" customHeight="1" thickBot="1">
      <c r="B34" s="142"/>
      <c r="C34" s="137"/>
    </row>
    <row r="35" spans="2:3" ht="19.5" customHeight="1">
      <c r="B35" s="230" t="s">
        <v>96</v>
      </c>
      <c r="C35" s="231" t="s">
        <v>17</v>
      </c>
    </row>
    <row r="36" spans="2:3" ht="27.95" customHeight="1">
      <c r="B36" s="36" t="s">
        <v>97</v>
      </c>
      <c r="C36" s="37">
        <v>108</v>
      </c>
    </row>
    <row r="37" spans="2:3" ht="25.5" customHeight="1">
      <c r="B37" s="36" t="s">
        <v>98</v>
      </c>
      <c r="C37" s="37">
        <v>168</v>
      </c>
    </row>
    <row r="38" spans="2:3" ht="24.75" customHeight="1" thickBot="1">
      <c r="B38" s="38" t="s">
        <v>99</v>
      </c>
      <c r="C38" s="39">
        <v>45</v>
      </c>
    </row>
    <row r="39" spans="2:3" ht="12.75" customHeight="1" thickBot="1">
      <c r="B39" s="138"/>
      <c r="C39" s="139"/>
    </row>
    <row r="40" spans="2:3" ht="30" customHeight="1" thickBot="1">
      <c r="B40" s="43" t="s">
        <v>5</v>
      </c>
      <c r="C40" s="143">
        <f>SUM(C36:C39)</f>
        <v>321</v>
      </c>
    </row>
    <row r="41" spans="2:3" ht="27.95" customHeight="1">
      <c r="B41" s="17"/>
      <c r="C41" s="18"/>
    </row>
    <row r="42" spans="2:3" ht="27.95" customHeight="1">
      <c r="B42" s="20"/>
      <c r="C42" s="19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185"/>
      <c r="C45" s="19"/>
    </row>
    <row r="46" spans="2:3" ht="30.95" customHeight="1">
      <c r="B46" s="328"/>
      <c r="C46" s="328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6"/>
  <sheetViews>
    <sheetView showGridLines="0" view="pageLayout" topLeftCell="A64" zoomScale="75" zoomScaleNormal="50" zoomScaleSheetLayoutView="75" zoomScalePageLayoutView="75" workbookViewId="0">
      <selection activeCell="H72" sqref="H72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53" t="s">
        <v>146</v>
      </c>
      <c r="C4" s="353"/>
      <c r="D4" s="353"/>
      <c r="E4" s="353"/>
      <c r="F4" s="353"/>
      <c r="G4" s="353"/>
      <c r="H4" s="353"/>
      <c r="I4" s="353"/>
      <c r="J4" s="353"/>
      <c r="K4" s="353"/>
    </row>
    <row r="5" spans="2:11">
      <c r="B5" s="353"/>
      <c r="C5" s="353"/>
      <c r="D5" s="353"/>
      <c r="E5" s="353"/>
      <c r="F5" s="353"/>
      <c r="G5" s="353"/>
      <c r="H5" s="353"/>
      <c r="I5" s="353"/>
      <c r="J5" s="353"/>
      <c r="K5" s="353"/>
    </row>
    <row r="10" spans="2:11">
      <c r="B10" s="4"/>
      <c r="C10" s="4"/>
    </row>
    <row r="11" spans="2:11" ht="36" customHeight="1">
      <c r="B11" s="13" t="s">
        <v>0</v>
      </c>
      <c r="C11" s="91" t="s">
        <v>29</v>
      </c>
      <c r="E11" s="149">
        <v>100</v>
      </c>
    </row>
    <row r="12" spans="2:11" ht="36" customHeight="1">
      <c r="B12" s="144" t="s">
        <v>165</v>
      </c>
      <c r="C12" s="145">
        <v>411</v>
      </c>
    </row>
    <row r="13" spans="2:11" ht="30.95" customHeight="1">
      <c r="B13" s="146" t="s">
        <v>154</v>
      </c>
      <c r="C13" s="275">
        <v>375</v>
      </c>
    </row>
    <row r="14" spans="2:11" ht="12.75" customHeight="1" thickBot="1">
      <c r="B14" s="132"/>
      <c r="C14" s="145"/>
    </row>
    <row r="15" spans="2:11" ht="60" customHeight="1" thickTop="1">
      <c r="B15" s="147" t="s">
        <v>20</v>
      </c>
      <c r="C15" s="148">
        <f>(C12*E11/C13)-100</f>
        <v>9.5999999999999943</v>
      </c>
    </row>
    <row r="20" spans="2:3" ht="15.75" thickBot="1"/>
    <row r="21" spans="2:3">
      <c r="B21" s="71" t="s">
        <v>115</v>
      </c>
      <c r="C21" s="75">
        <v>231</v>
      </c>
    </row>
    <row r="22" spans="2:3">
      <c r="B22" s="72" t="s">
        <v>126</v>
      </c>
      <c r="C22" s="76">
        <v>180</v>
      </c>
    </row>
    <row r="23" spans="2:3">
      <c r="B23" s="72" t="s">
        <v>116</v>
      </c>
      <c r="C23" s="76"/>
    </row>
    <row r="24" spans="2:3" ht="15.75" thickBot="1">
      <c r="B24" s="73" t="s">
        <v>124</v>
      </c>
      <c r="C24" s="77"/>
    </row>
    <row r="25" spans="2:3">
      <c r="C25" s="7">
        <f>SUM(C21:C24)</f>
        <v>411</v>
      </c>
    </row>
    <row r="37" spans="1:11" ht="33.75" customHeight="1"/>
    <row r="39" spans="1:11" ht="24" customHeight="1"/>
    <row r="43" spans="1:11">
      <c r="A43" s="354" t="s">
        <v>147</v>
      </c>
      <c r="B43" s="354"/>
      <c r="C43" s="354"/>
      <c r="D43" s="354"/>
      <c r="E43" s="354"/>
      <c r="F43" s="354"/>
      <c r="G43" s="354"/>
      <c r="H43" s="354"/>
    </row>
    <row r="44" spans="1:11">
      <c r="A44" s="354"/>
      <c r="B44" s="354"/>
      <c r="C44" s="354"/>
      <c r="D44" s="354"/>
      <c r="E44" s="354"/>
      <c r="F44" s="354"/>
      <c r="G44" s="354"/>
      <c r="H44" s="354"/>
    </row>
    <row r="45" spans="1:11">
      <c r="A45" s="354"/>
      <c r="B45" s="354"/>
      <c r="C45" s="354"/>
      <c r="D45" s="354"/>
      <c r="E45" s="354"/>
      <c r="F45" s="354"/>
      <c r="G45" s="354"/>
      <c r="H45" s="354"/>
    </row>
    <row r="47" spans="1:11" ht="15" customHeight="1">
      <c r="C47" s="233"/>
      <c r="D47" s="233"/>
      <c r="E47" s="233"/>
      <c r="F47" s="233"/>
      <c r="G47" s="233"/>
      <c r="H47" s="233"/>
      <c r="I47" s="233"/>
      <c r="J47" s="233"/>
      <c r="K47" s="233"/>
    </row>
    <row r="48" spans="1:11" ht="15" customHeight="1">
      <c r="C48" s="233"/>
      <c r="D48" s="233"/>
      <c r="E48" s="233"/>
      <c r="F48" s="233"/>
      <c r="G48" s="233"/>
      <c r="H48" s="233"/>
      <c r="I48" s="233"/>
      <c r="J48" s="233"/>
      <c r="K48" s="233"/>
    </row>
    <row r="51" spans="2:11" ht="21" thickBot="1">
      <c r="F51" s="338" t="s">
        <v>155</v>
      </c>
      <c r="G51" s="338"/>
      <c r="H51" s="338"/>
    </row>
    <row r="52" spans="2:11" ht="18">
      <c r="B52" s="188" t="s">
        <v>132</v>
      </c>
      <c r="C52" s="189">
        <v>342</v>
      </c>
      <c r="F52" s="330" t="s">
        <v>142</v>
      </c>
      <c r="G52" s="331"/>
      <c r="H52" s="189">
        <v>7</v>
      </c>
    </row>
    <row r="53" spans="2:11" ht="18">
      <c r="B53" s="190"/>
      <c r="C53" s="191"/>
      <c r="F53" s="336"/>
      <c r="G53" s="337"/>
      <c r="H53" s="191"/>
    </row>
    <row r="54" spans="2:11" ht="18">
      <c r="B54" s="190" t="s">
        <v>133</v>
      </c>
      <c r="C54" s="191">
        <v>267</v>
      </c>
      <c r="F54" s="332" t="s">
        <v>143</v>
      </c>
      <c r="G54" s="333"/>
      <c r="H54" s="191">
        <v>6</v>
      </c>
    </row>
    <row r="55" spans="2:11" ht="18">
      <c r="B55" s="190"/>
      <c r="C55" s="191"/>
      <c r="F55" s="336"/>
      <c r="G55" s="337"/>
      <c r="H55" s="191"/>
    </row>
    <row r="56" spans="2:11" ht="18.75" thickBot="1">
      <c r="B56" s="192" t="s">
        <v>134</v>
      </c>
      <c r="C56" s="193">
        <v>31</v>
      </c>
      <c r="F56" s="334" t="s">
        <v>5</v>
      </c>
      <c r="G56" s="335"/>
      <c r="H56" s="193">
        <v>13</v>
      </c>
    </row>
    <row r="57" spans="2:11" ht="18">
      <c r="B57" s="186"/>
      <c r="C57" s="186"/>
    </row>
    <row r="58" spans="2:11">
      <c r="B58" s="329" t="s">
        <v>92</v>
      </c>
      <c r="C58" s="329"/>
      <c r="D58" s="329"/>
      <c r="E58" s="329"/>
      <c r="F58" s="329"/>
      <c r="G58" s="329"/>
      <c r="H58" s="329"/>
      <c r="I58" s="329"/>
    </row>
    <row r="59" spans="2:11" ht="15" customHeight="1">
      <c r="B59" s="329"/>
      <c r="C59" s="329"/>
      <c r="D59" s="329"/>
      <c r="E59" s="329"/>
      <c r="F59" s="329"/>
      <c r="G59" s="329"/>
      <c r="H59" s="329"/>
      <c r="I59" s="329"/>
      <c r="J59" s="233"/>
      <c r="K59" s="233"/>
    </row>
    <row r="60" spans="2:11" ht="15" customHeight="1">
      <c r="C60" s="233"/>
      <c r="D60" s="233"/>
      <c r="E60" s="233"/>
      <c r="F60" s="233"/>
      <c r="G60" s="233"/>
      <c r="H60" s="233"/>
      <c r="I60" s="233"/>
      <c r="J60" s="233"/>
      <c r="K60" s="233"/>
    </row>
    <row r="61" spans="2:11" ht="18">
      <c r="C61" s="195" t="s">
        <v>151</v>
      </c>
    </row>
    <row r="62" spans="2:11" ht="2.25" customHeight="1"/>
    <row r="63" spans="2:11" ht="18">
      <c r="B63" s="194" t="s">
        <v>92</v>
      </c>
      <c r="C63" s="187">
        <v>62</v>
      </c>
    </row>
    <row r="64" spans="2:11" ht="18">
      <c r="B64" s="194"/>
      <c r="C64" s="187"/>
    </row>
    <row r="65" spans="2:3" ht="36">
      <c r="B65" s="294" t="s">
        <v>135</v>
      </c>
      <c r="C65" s="187">
        <v>0</v>
      </c>
    </row>
    <row r="66" spans="2:3" ht="18">
      <c r="B66" s="194"/>
      <c r="C66" s="187"/>
    </row>
    <row r="67" spans="2:3" ht="18">
      <c r="B67" s="194" t="s">
        <v>136</v>
      </c>
      <c r="C67" s="187">
        <v>33</v>
      </c>
    </row>
    <row r="68" spans="2:3" ht="18">
      <c r="B68" s="194"/>
      <c r="C68" s="187"/>
    </row>
    <row r="69" spans="2:3" ht="18">
      <c r="B69" s="194" t="s">
        <v>137</v>
      </c>
      <c r="C69" s="187">
        <v>3</v>
      </c>
    </row>
    <row r="70" spans="2:3" ht="18">
      <c r="B70" s="194"/>
      <c r="C70" s="187"/>
    </row>
    <row r="71" spans="2:3" ht="18">
      <c r="B71" s="194" t="s">
        <v>132</v>
      </c>
      <c r="C71" s="187">
        <v>26</v>
      </c>
    </row>
    <row r="72" spans="2:3" ht="18">
      <c r="B72" s="194"/>
      <c r="C72" s="187"/>
    </row>
    <row r="73" spans="2:3" ht="18">
      <c r="B73" s="194" t="s">
        <v>133</v>
      </c>
      <c r="C73" s="187">
        <v>20</v>
      </c>
    </row>
    <row r="74" spans="2:3" ht="18">
      <c r="B74" s="194"/>
      <c r="C74" s="187"/>
    </row>
    <row r="75" spans="2:3" ht="18">
      <c r="B75" s="194" t="s">
        <v>134</v>
      </c>
      <c r="C75" s="187">
        <v>16</v>
      </c>
    </row>
    <row r="76" spans="2:3" ht="18">
      <c r="B76" s="194"/>
      <c r="C76" s="187"/>
    </row>
  </sheetData>
  <mergeCells count="9">
    <mergeCell ref="A43:H45"/>
    <mergeCell ref="B4:K5"/>
    <mergeCell ref="B58:I59"/>
    <mergeCell ref="F52:G52"/>
    <mergeCell ref="F54:G54"/>
    <mergeCell ref="F56:G56"/>
    <mergeCell ref="F53:G53"/>
    <mergeCell ref="F55:G55"/>
    <mergeCell ref="F51:H51"/>
  </mergeCells>
  <printOptions horizontalCentered="1"/>
  <pageMargins left="0.42" right="0" top="0.59" bottom="0" header="0" footer="0"/>
  <pageSetup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2024-12-06T23:59:00Z</cp:lastPrinted>
  <dcterms:created xsi:type="dcterms:W3CDTF">2014-01-30T18:25:03Z</dcterms:created>
  <dcterms:modified xsi:type="dcterms:W3CDTF">2024-12-07T00:35:53Z</dcterms:modified>
</cp:coreProperties>
</file>